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akademia_ngo\webinaria\zarzadzanie_projektami\31_marca\"/>
    </mc:Choice>
  </mc:AlternateContent>
  <xr:revisionPtr revIDLastSave="0" documentId="8_{8BBB193D-55CA-42E4-B155-3BD11EE9C312}" xr6:coauthVersionLast="47" xr6:coauthVersionMax="47" xr10:uidLastSave="{00000000-0000-0000-0000-000000000000}"/>
  <bookViews>
    <workbookView xWindow="-98" yWindow="-98" windowWidth="19396" windowHeight="11475" xr2:uid="{3902EBDD-D640-4C49-940A-A7B56A501036}"/>
  </bookViews>
  <sheets>
    <sheet name="Intro" sheetId="12" r:id="rId1"/>
    <sheet name="InstrukcjaBudzet" sheetId="4" r:id="rId2"/>
    <sheet name="Budżet" sheetId="1" r:id="rId3"/>
    <sheet name="Faktury" sheetId="3" r:id="rId4"/>
    <sheet name="Dashboard" sheetId="5" r:id="rId5"/>
    <sheet name="InstrukcjaHarmonogram" sheetId="7" r:id="rId6"/>
    <sheet name="Harmonogram" sheetId="8" r:id="rId7"/>
    <sheet name="InstrukcjaRaci" sheetId="10" r:id="rId8"/>
    <sheet name="RACI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8" l="1"/>
  <c r="M13" i="8" s="1"/>
  <c r="N13" i="8" s="1"/>
  <c r="O13" i="8" s="1"/>
  <c r="P13" i="8" s="1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AA13" i="8" s="1"/>
  <c r="AB13" i="8" s="1"/>
  <c r="AC13" i="8" s="1"/>
  <c r="AD13" i="8" s="1"/>
  <c r="AE13" i="8" s="1"/>
  <c r="AF13" i="8" s="1"/>
  <c r="AG13" i="8" s="1"/>
  <c r="AH13" i="8" s="1"/>
  <c r="AI13" i="8" s="1"/>
  <c r="AJ13" i="8" s="1"/>
  <c r="AK13" i="8" s="1"/>
  <c r="K13" i="8"/>
  <c r="AP13" i="8"/>
  <c r="AO13" i="8"/>
  <c r="AN13" i="8"/>
  <c r="AM13" i="8"/>
  <c r="AL13" i="8"/>
  <c r="H7" i="3"/>
  <c r="D4" i="1"/>
  <c r="E4" i="1" s="1"/>
  <c r="D5" i="1"/>
  <c r="E5" i="1" s="1"/>
  <c r="D7" i="1"/>
  <c r="E7" i="1" s="1"/>
  <c r="D8" i="1"/>
  <c r="E8" i="1" s="1"/>
  <c r="D9" i="1"/>
  <c r="E9" i="1" s="1"/>
  <c r="H6" i="3"/>
  <c r="C10" i="1"/>
  <c r="B1" i="5" s="1"/>
  <c r="H2" i="3"/>
  <c r="H3" i="3"/>
  <c r="H4" i="3"/>
  <c r="D6" i="1" s="1"/>
  <c r="E6" i="1" s="1"/>
  <c r="H5" i="3"/>
  <c r="D2" i="1"/>
  <c r="E2" i="1" s="1"/>
  <c r="F9" i="1" l="1"/>
  <c r="F8" i="1"/>
  <c r="F7" i="1"/>
  <c r="F6" i="1"/>
  <c r="F5" i="1"/>
  <c r="F4" i="1"/>
  <c r="F2" i="1"/>
  <c r="D3" i="1"/>
  <c r="D10" i="1" l="1"/>
  <c r="F10" i="1" s="1"/>
  <c r="F3" i="1"/>
  <c r="B4" i="5"/>
  <c r="B5" i="5"/>
  <c r="A10" i="5"/>
  <c r="B2" i="5"/>
  <c r="B3" i="5" s="1"/>
  <c r="E10" i="1"/>
  <c r="E3" i="1"/>
</calcChain>
</file>

<file path=xl/sharedStrings.xml><?xml version="1.0" encoding="utf-8"?>
<sst xmlns="http://schemas.openxmlformats.org/spreadsheetml/2006/main" count="366" uniqueCount="241">
  <si>
    <t>Kategoria działania</t>
  </si>
  <si>
    <t>Opis</t>
  </si>
  <si>
    <t>Zaplanowana kwota</t>
  </si>
  <si>
    <t>Wydana kwota</t>
  </si>
  <si>
    <t>Pozostało</t>
  </si>
  <si>
    <t>Transport</t>
  </si>
  <si>
    <t>Bus dla 10 osób, paliwo</t>
  </si>
  <si>
    <t>Noclegi</t>
  </si>
  <si>
    <t>Schronisko / pensjonat, 3 noce</t>
  </si>
  <si>
    <t>Wyżywienie</t>
  </si>
  <si>
    <t>4 dni, śniadania/obiady/kolacje</t>
  </si>
  <si>
    <t>Przewodnik górski</t>
  </si>
  <si>
    <t>Ubezpieczenie</t>
  </si>
  <si>
    <t>NNW dla 10 osób</t>
  </si>
  <si>
    <t>Integracja</t>
  </si>
  <si>
    <t>Ognisko, warsztaty, materiały</t>
  </si>
  <si>
    <t>Logistyka</t>
  </si>
  <si>
    <t>Mapy, apteczka, sprzęt wspólny</t>
  </si>
  <si>
    <t>w budżecie</t>
  </si>
  <si>
    <t>przekroczono</t>
  </si>
  <si>
    <t>Rezerwa</t>
  </si>
  <si>
    <t>Bufor 10%</t>
  </si>
  <si>
    <t>SUMA</t>
  </si>
  <si>
    <t>Dostawca</t>
  </si>
  <si>
    <t>Kategoria</t>
  </si>
  <si>
    <t>FV/01/2026</t>
  </si>
  <si>
    <t>BusTravel</t>
  </si>
  <si>
    <t>FV/02/2026</t>
  </si>
  <si>
    <t>Schronisko Górskie</t>
  </si>
  <si>
    <t>FV/03/2026</t>
  </si>
  <si>
    <t>Ubezpieczalnia XYZ</t>
  </si>
  <si>
    <t>Polisy NNW</t>
  </si>
  <si>
    <t>FV/04/2026</t>
  </si>
  <si>
    <t>Nr faktury</t>
  </si>
  <si>
    <t>Data wystawienia</t>
  </si>
  <si>
    <t>Data płatności</t>
  </si>
  <si>
    <t>NIP</t>
  </si>
  <si>
    <t>Kwota netto</t>
  </si>
  <si>
    <t>VAT</t>
  </si>
  <si>
    <t>Kwota brutto</t>
  </si>
  <si>
    <t>Wynajem busa</t>
  </si>
  <si>
    <t>Rezerwacja</t>
  </si>
  <si>
    <t>Legenda:</t>
  </si>
  <si>
    <t>1 dzień</t>
  </si>
  <si>
    <t>Status budzetu</t>
  </si>
  <si>
    <t>Sokół</t>
  </si>
  <si>
    <t>Paliwo</t>
  </si>
  <si>
    <t>Ryszard W</t>
  </si>
  <si>
    <t>Usłyga Przewodnika</t>
  </si>
  <si>
    <r>
      <t xml:space="preserve">Kolumna </t>
    </r>
    <r>
      <rPr>
        <b/>
        <sz val="11"/>
        <color theme="9" tint="-0.249977111117893"/>
        <rFont val="Calibri"/>
        <family val="2"/>
        <scheme val="minor"/>
      </rPr>
      <t>Kategorie działania</t>
    </r>
    <r>
      <rPr>
        <sz val="11"/>
        <color theme="1"/>
        <rFont val="Calibri"/>
        <family val="2"/>
        <charset val="238"/>
        <scheme val="minor"/>
      </rPr>
      <t xml:space="preserve"> - zgodnie z kalkulacją w projekcie wpisz pozycje budżetu - z podziałem na jasne kategorie</t>
    </r>
  </si>
  <si>
    <r>
      <t xml:space="preserve">Kolumna  </t>
    </r>
    <r>
      <rPr>
        <b/>
        <sz val="11"/>
        <color theme="9" tint="-0.249977111117893"/>
        <rFont val="Calibri"/>
        <family val="2"/>
        <scheme val="minor"/>
      </rPr>
      <t>Zaplanowana kwota</t>
    </r>
    <r>
      <rPr>
        <sz val="11"/>
        <color theme="1"/>
        <rFont val="Calibri"/>
        <family val="2"/>
        <charset val="238"/>
        <scheme val="minor"/>
      </rPr>
      <t xml:space="preserve"> - wpisz całośc kwoty zaplanowanej na dane działanie</t>
    </r>
  </si>
  <si>
    <r>
      <t xml:space="preserve">Kolumna </t>
    </r>
    <r>
      <rPr>
        <b/>
        <sz val="11"/>
        <color theme="9" tint="-0.249977111117893"/>
        <rFont val="Calibri"/>
        <family val="2"/>
        <scheme val="minor"/>
      </rPr>
      <t>Wydana kwota</t>
    </r>
    <r>
      <rPr>
        <sz val="11"/>
        <color theme="1"/>
        <rFont val="Calibri"/>
        <family val="2"/>
        <charset val="238"/>
        <scheme val="minor"/>
      </rPr>
      <t xml:space="preserve"> uzupełniana jest z kolejnego arkusza ( na podstawie wykorzystania takich samych kategorii są tu zliczane dotychczasowe wydatki poniesione w ramach danej kategorii)</t>
    </r>
  </si>
  <si>
    <r>
      <t>Kolumna</t>
    </r>
    <r>
      <rPr>
        <b/>
        <sz val="11"/>
        <color theme="9" tint="-0.249977111117893"/>
        <rFont val="Calibri"/>
        <family val="2"/>
        <scheme val="minor"/>
      </rPr>
      <t xml:space="preserve"> Pozostało</t>
    </r>
    <r>
      <rPr>
        <sz val="11"/>
        <color theme="1"/>
        <rFont val="Calibri"/>
        <family val="2"/>
        <charset val="238"/>
        <scheme val="minor"/>
      </rPr>
      <t xml:space="preserve"> - odejmuje od sumy dostępnej na daną kategorię  wszystkie wydatki poniesione w ramach danej kategorii</t>
    </r>
  </si>
  <si>
    <r>
      <t xml:space="preserve">Kolumna </t>
    </r>
    <r>
      <rPr>
        <b/>
        <sz val="11"/>
        <color theme="9" tint="-0.249977111117893"/>
        <rFont val="Calibri"/>
        <family val="2"/>
        <scheme val="minor"/>
      </rPr>
      <t>Status budżetu</t>
    </r>
    <r>
      <rPr>
        <sz val="11"/>
        <color theme="1"/>
        <rFont val="Calibri"/>
        <family val="2"/>
        <charset val="238"/>
        <scheme val="minor"/>
      </rPr>
      <t xml:space="preserve"> - pokazuje czy suma wydatków jest miejsza niż 80% (kolor zielony), czy jest pomiędzy 80% a 100% (kolor żółty), czy tez jest przekroczona (kolor czerwony)</t>
    </r>
  </si>
  <si>
    <r>
      <t xml:space="preserve">Kolumna </t>
    </r>
    <r>
      <rPr>
        <b/>
        <sz val="11"/>
        <color theme="9" tint="-0.249977111117893"/>
        <rFont val="Calibri"/>
        <family val="2"/>
        <scheme val="minor"/>
      </rPr>
      <t>Opis</t>
    </r>
    <r>
      <rPr>
        <sz val="11"/>
        <color theme="1"/>
        <rFont val="Calibri"/>
        <family val="2"/>
        <charset val="238"/>
        <scheme val="minor"/>
      </rPr>
      <t xml:space="preserve"> - umieść informacje na temat zakresu działań wchodzących do danej kategorii(również zgodnie z kalkulacją zatwierdzoną przez grantodawcę lub sponsora Twojego projektu)</t>
    </r>
  </si>
  <si>
    <t>Uwagi/Ryzyka</t>
  </si>
  <si>
    <t>brak wydatków</t>
  </si>
  <si>
    <t>Całkowity budżet</t>
  </si>
  <si>
    <t>Wydatki ogółem</t>
  </si>
  <si>
    <t>Realizacja (%)</t>
  </si>
  <si>
    <t>Kategorie w ryzyku</t>
  </si>
  <si>
    <t>Kategorie przekroczone</t>
  </si>
  <si>
    <t>ALERT</t>
  </si>
  <si>
    <t>Jak korzystać:</t>
  </si>
  <si>
    <r>
      <t xml:space="preserve">1. W zakładce </t>
    </r>
    <r>
      <rPr>
        <b/>
        <sz val="11"/>
        <color theme="1"/>
        <rFont val="Calibri"/>
        <family val="2"/>
        <charset val="238"/>
        <scheme val="minor"/>
      </rPr>
      <t>Budżet</t>
    </r>
    <r>
      <rPr>
        <sz val="11"/>
        <color theme="1"/>
        <rFont val="Calibri"/>
        <family val="2"/>
        <charset val="238"/>
        <scheme val="minor"/>
      </rPr>
      <t xml:space="preserve"> wpisz kategorie i zaplanowane kwoty.</t>
    </r>
  </si>
  <si>
    <r>
      <t xml:space="preserve">2. W zakładce </t>
    </r>
    <r>
      <rPr>
        <b/>
        <sz val="11"/>
        <color theme="1"/>
        <rFont val="Calibri"/>
        <family val="2"/>
        <charset val="238"/>
        <scheme val="minor"/>
      </rPr>
      <t>Faktury</t>
    </r>
    <r>
      <rPr>
        <sz val="11"/>
        <color theme="1"/>
        <rFont val="Calibri"/>
        <family val="2"/>
        <charset val="238"/>
        <scheme val="minor"/>
      </rPr>
      <t xml:space="preserve"> wpisuj wszystkie koszty.</t>
    </r>
  </si>
  <si>
    <t>3. Arkusz automatycznie:</t>
  </si>
  <si>
    <t>sumuje wydatki,</t>
  </si>
  <si>
    <t>aktualizuje status kategorii,</t>
  </si>
  <si>
    <t>oblicza pozostałe środki.</t>
  </si>
  <si>
    <r>
      <t xml:space="preserve">4. W zakładce </t>
    </r>
    <r>
      <rPr>
        <b/>
        <sz val="11"/>
        <color theme="1"/>
        <rFont val="Calibri"/>
        <family val="2"/>
        <charset val="238"/>
        <scheme val="minor"/>
      </rPr>
      <t>Dashboard</t>
    </r>
    <r>
      <rPr>
        <sz val="11"/>
        <color theme="1"/>
        <rFont val="Calibri"/>
        <family val="2"/>
        <charset val="238"/>
        <scheme val="minor"/>
      </rPr>
      <t xml:space="preserve"> sprawdzaj:</t>
    </r>
  </si>
  <si>
    <t>realizację budżetu,</t>
  </si>
  <si>
    <t>przekroczenia,</t>
  </si>
  <si>
    <t>strukturę kosztów.</t>
  </si>
  <si>
    <t>Kolory statusów:</t>
  </si>
  <si>
    <t>żółty — ryzyko</t>
  </si>
  <si>
    <t>czerwony — przekroczono</t>
  </si>
  <si>
    <t>szary — brak wydatków</t>
  </si>
  <si>
    <t>Najczęstsze błędy:</t>
  </si>
  <si>
    <t>różne nazwy kategorii → brak zliczania</t>
  </si>
  <si>
    <t>ręczna edycja formuł → zaburzenie działania</t>
  </si>
  <si>
    <t>brak aktualizacji faktur → nieaktualny dashboard</t>
  </si>
  <si>
    <r>
      <t>Cel pliku:</t>
    </r>
    <r>
      <rPr>
        <sz val="11"/>
        <color theme="1"/>
        <rFont val="Calibri"/>
        <family val="2"/>
        <charset val="238"/>
        <scheme val="minor"/>
      </rPr>
      <t xml:space="preserve"> Narzędzie do monitorowania budżetu projektów NGO</t>
    </r>
  </si>
  <si>
    <t>zielony — w budżecie</t>
  </si>
  <si>
    <t>wysokie zużycie budżetu</t>
  </si>
  <si>
    <t>Projekt Plan</t>
  </si>
  <si>
    <t>Zadania</t>
  </si>
  <si>
    <t>Planowany poczatek</t>
  </si>
  <si>
    <t>Planowane zakonczenie</t>
  </si>
  <si>
    <t>Wlaściciel</t>
  </si>
  <si>
    <t xml:space="preserve">Status </t>
  </si>
  <si>
    <t>Week1</t>
  </si>
  <si>
    <t>Week2</t>
  </si>
  <si>
    <t>Week3</t>
  </si>
  <si>
    <t>Week4</t>
  </si>
  <si>
    <t>Week5</t>
  </si>
  <si>
    <t>Week6</t>
  </si>
  <si>
    <t>Week7</t>
  </si>
  <si>
    <t>M</t>
  </si>
  <si>
    <t>T</t>
  </si>
  <si>
    <t>W</t>
  </si>
  <si>
    <t>F</t>
  </si>
  <si>
    <t xml:space="preserve">Określenie celu wycieczki (integracja / edukacja / rekreacja) </t>
  </si>
  <si>
    <t>Anna</t>
  </si>
  <si>
    <t>W trakcie</t>
  </si>
  <si>
    <t>Określenie uczestników (liczba, profil)</t>
  </si>
  <si>
    <t>Aleksandra</t>
  </si>
  <si>
    <t>Wybór miejsca (góry, trasa, poziom trudności)</t>
  </si>
  <si>
    <t>Sprawdzenie dojazdu i logistyki</t>
  </si>
  <si>
    <t>Ustalenie terminu wyjazdu</t>
  </si>
  <si>
    <t>Oszacowanie kosztów (transport, nocleg, jedzenie)</t>
  </si>
  <si>
    <t>Akceptacja budżetu</t>
  </si>
  <si>
    <t xml:space="preserve">Rezerwacja transportu </t>
  </si>
  <si>
    <t>Rezerwacja noclegu</t>
  </si>
  <si>
    <t>Zaplanowanie trasy (czas, przystanki)</t>
  </si>
  <si>
    <t>Identyfikacja ryzyk (pogoda, kontuzje, logistyka)</t>
  </si>
  <si>
    <t xml:space="preserve">Plan działań na wypadek problemów </t>
  </si>
  <si>
    <t>Lista potrzebnego sprzętu</t>
  </si>
  <si>
    <t>Przygotowanie komunikacji do uczestników</t>
  </si>
  <si>
    <t xml:space="preserve">Wysłanie zaproszeń </t>
  </si>
  <si>
    <t xml:space="preserve">Zbieranie zapisów </t>
  </si>
  <si>
    <t>Lista uczestników</t>
  </si>
  <si>
    <t>Przydzielenie ról (lider, kontakt, first aid)</t>
  </si>
  <si>
    <t>Lista kontaktów awaryjnych</t>
  </si>
  <si>
    <t>Sprawdzenie pogody</t>
  </si>
  <si>
    <t>Potwierdzenie rezerwacji</t>
  </si>
  <si>
    <t>Przekazanie informacji uczestnikom</t>
  </si>
  <si>
    <t xml:space="preserve">Realizacja wycieczki </t>
  </si>
  <si>
    <t xml:space="preserve">Monitorowanie bezpieczeństwa </t>
  </si>
  <si>
    <t>Zebranie opinii po wyjeździe</t>
  </si>
  <si>
    <t>Wnioski na przyszłość</t>
  </si>
  <si>
    <t>Aleksandra/Anna</t>
  </si>
  <si>
    <t>Cel pliku:</t>
  </si>
  <si>
    <t>Narzędzie do planowania, monitorowania i kontroli realizacji zadań projektowych NGO.</t>
  </si>
  <si>
    <t>Jak korzystać z harmonogramu:</t>
  </si>
  <si>
    <t>1. Uzupełnij listę zadań</t>
  </si>
  <si>
    <r>
      <t xml:space="preserve">W kolumnie </t>
    </r>
    <r>
      <rPr>
        <i/>
        <sz val="11"/>
        <color theme="1"/>
        <rFont val="Calibri"/>
        <family val="2"/>
        <charset val="238"/>
        <scheme val="minor"/>
      </rPr>
      <t>Zadania</t>
    </r>
    <r>
      <rPr>
        <sz val="11"/>
        <color theme="1"/>
        <rFont val="Calibri"/>
        <family val="2"/>
        <charset val="238"/>
        <scheme val="minor"/>
      </rPr>
      <t xml:space="preserve"> wpisz wszystkie działania, które muszą zostać wykonane w projekcie — od przygotowania, przez realizację, po ewaluację.</t>
    </r>
  </si>
  <si>
    <t>Zadania powinny być krótkie, konkretne i jednoznaczne (np. „Rezerwacja noclegu”, „Lista uczestników”, „Plan działań awaryjnych”).</t>
  </si>
  <si>
    <t>2. Określ planowane daty</t>
  </si>
  <si>
    <r>
      <t xml:space="preserve">W kolumnach </t>
    </r>
    <r>
      <rPr>
        <i/>
        <sz val="11"/>
        <color theme="1"/>
        <rFont val="Calibri"/>
        <family val="2"/>
        <charset val="238"/>
        <scheme val="minor"/>
      </rPr>
      <t>Planowany początek</t>
    </r>
    <r>
      <rPr>
        <sz val="11"/>
        <color theme="1"/>
        <rFont val="Calibri"/>
        <family val="2"/>
        <charset val="238"/>
        <scheme val="minor"/>
      </rPr>
      <t xml:space="preserve"> i </t>
    </r>
    <r>
      <rPr>
        <i/>
        <sz val="11"/>
        <color theme="1"/>
        <rFont val="Calibri"/>
        <family val="2"/>
        <charset val="238"/>
        <scheme val="minor"/>
      </rPr>
      <t>Planowane zakończenie</t>
    </r>
    <r>
      <rPr>
        <sz val="11"/>
        <color theme="1"/>
        <rFont val="Calibri"/>
        <family val="2"/>
        <charset val="238"/>
        <scheme val="minor"/>
      </rPr>
      <t xml:space="preserve"> wpisz daty realizacji każdego zadania.</t>
    </r>
  </si>
  <si>
    <t>Harmonogram działa w układzie tygodniowym, dlatego daty automatycznie wyświetlają się w siatce tygodni.</t>
  </si>
  <si>
    <t>3. Przypisz właściciela zadania</t>
  </si>
  <si>
    <r>
      <t xml:space="preserve">W kolumnie </t>
    </r>
    <r>
      <rPr>
        <i/>
        <sz val="11"/>
        <color theme="1"/>
        <rFont val="Calibri"/>
        <family val="2"/>
        <charset val="238"/>
        <scheme val="minor"/>
      </rPr>
      <t>Właściciel</t>
    </r>
    <r>
      <rPr>
        <sz val="11"/>
        <color theme="1"/>
        <rFont val="Calibri"/>
        <family val="2"/>
        <charset val="238"/>
        <scheme val="minor"/>
      </rPr>
      <t xml:space="preserve"> wpisz osobę odpowiedzialną za wykonanie zadania.</t>
    </r>
  </si>
  <si>
    <r>
      <t xml:space="preserve">Zasada: </t>
    </r>
    <r>
      <rPr>
        <b/>
        <sz val="11"/>
        <color theme="1"/>
        <rFont val="Calibri"/>
        <family val="2"/>
        <charset val="238"/>
        <scheme val="minor"/>
      </rPr>
      <t>jedno zadanie = jeden właściciel</t>
    </r>
    <r>
      <rPr>
        <sz val="11"/>
        <color theme="1"/>
        <rFont val="Calibri"/>
        <family val="2"/>
        <charset val="238"/>
        <scheme val="minor"/>
      </rPr>
      <t>, aby uniknąć rozmycia odpowiedzialności.</t>
    </r>
  </si>
  <si>
    <t>4. Aktualizuj status</t>
  </si>
  <si>
    <r>
      <t xml:space="preserve">W kolumnie </t>
    </r>
    <r>
      <rPr>
        <i/>
        <sz val="11"/>
        <color theme="1"/>
        <rFont val="Calibri"/>
        <family val="2"/>
        <charset val="238"/>
        <scheme val="minor"/>
      </rPr>
      <t>Status</t>
    </r>
    <r>
      <rPr>
        <sz val="11"/>
        <color theme="1"/>
        <rFont val="Calibri"/>
        <family val="2"/>
        <charset val="238"/>
        <scheme val="minor"/>
      </rPr>
      <t xml:space="preserve"> wybierz jedną z opcji:</t>
    </r>
  </si>
  <si>
    <r>
      <t>Nie rozpoczęto</t>
    </r>
    <r>
      <rPr>
        <sz val="11"/>
        <color theme="1"/>
        <rFont val="Calibri"/>
        <family val="2"/>
        <charset val="238"/>
        <scheme val="minor"/>
      </rPr>
      <t xml:space="preserve"> – zadanie zaplanowane, ale prace jeszcze nie ruszyły.</t>
    </r>
  </si>
  <si>
    <r>
      <t>W trakcie</t>
    </r>
    <r>
      <rPr>
        <sz val="11"/>
        <color theme="1"/>
        <rFont val="Calibri"/>
        <family val="2"/>
        <charset val="238"/>
        <scheme val="minor"/>
      </rPr>
      <t xml:space="preserve"> – zadanie jest realizowane.</t>
    </r>
  </si>
  <si>
    <r>
      <t>Zakończono</t>
    </r>
    <r>
      <rPr>
        <sz val="11"/>
        <color theme="1"/>
        <rFont val="Calibri"/>
        <family val="2"/>
        <charset val="238"/>
        <scheme val="minor"/>
      </rPr>
      <t xml:space="preserve"> – zadanie wykonane w całości.</t>
    </r>
  </si>
  <si>
    <t>Statusy automatycznie wizualizują się w siatce tygodni, co pozwala szybko ocenić postęp.</t>
  </si>
  <si>
    <t>Co robi arkusz automatycznie:</t>
  </si>
  <si>
    <t>1. Wizualizuje zadania w układzie tygodniowym</t>
  </si>
  <si>
    <t>– każde zadanie pojawia się w odpowiednich tygodniach zgodnie z datami.</t>
  </si>
  <si>
    <t>2. Pozwala monitorować przeciążenia</t>
  </si>
  <si>
    <t>– jeśli wiele zadań nakłada się na ten sam okres, łatwo to zauważyć.</t>
  </si>
  <si>
    <t>3. Ułatwia kontrolę terminów</t>
  </si>
  <si>
    <t>– szybki przegląd pokazuje, które zadania są opóźnione lub wymagają reakcji.</t>
  </si>
  <si>
    <t>4. Porządkuje odpowiedzialności</t>
  </si>
  <si>
    <t>– dzięki kolumnie „Właściciel” wiadomo, kto odpowiada za każdy etap.</t>
  </si>
  <si>
    <t>szary — nie rozpoczęto</t>
  </si>
  <si>
    <t>żółty — w trakcie</t>
  </si>
  <si>
    <t>zielony — zakończono</t>
  </si>
  <si>
    <t>Kolory pozwalają szybko ocenić stan realizacji projektu bez analizowania każdej komórki.</t>
  </si>
  <si>
    <t>brak dat lub daty w niewłaściwym formacie → zadania nie wyświetlają się w siatce,</t>
  </si>
  <si>
    <t>brak właściciela → trudność w monitorowaniu odpowiedzialności,</t>
  </si>
  <si>
    <t>nieaktualizowanie statusów → harmonogram nie odzwierciedla realnego postępu,</t>
  </si>
  <si>
    <t>zbyt ogólne zadania → trudność w ocenie wykonania.</t>
  </si>
  <si>
    <t>Dobre praktyki:</t>
  </si>
  <si>
    <r>
      <t xml:space="preserve">aktualizuj harmonogram </t>
    </r>
    <r>
      <rPr>
        <b/>
        <sz val="11"/>
        <color theme="1"/>
        <rFont val="Calibri"/>
        <family val="2"/>
        <charset val="238"/>
        <scheme val="minor"/>
      </rPr>
      <t>minimum raz w tygodniu</t>
    </r>
    <r>
      <rPr>
        <sz val="11"/>
        <color theme="1"/>
        <rFont val="Calibri"/>
        <family val="2"/>
        <charset val="238"/>
        <scheme val="minor"/>
      </rPr>
      <t>,</t>
    </r>
  </si>
  <si>
    <t>dziel duże zadania na mniejsze kroki,</t>
  </si>
  <si>
    <r>
      <t xml:space="preserve">pilnuj, aby każde zadanie miało </t>
    </r>
    <r>
      <rPr>
        <b/>
        <sz val="11"/>
        <color theme="1"/>
        <rFont val="Calibri"/>
        <family val="2"/>
        <charset val="238"/>
        <scheme val="minor"/>
      </rPr>
      <t>konkretny początek i koniec</t>
    </r>
    <r>
      <rPr>
        <sz val="11"/>
        <color theme="1"/>
        <rFont val="Calibri"/>
        <family val="2"/>
        <charset val="238"/>
        <scheme val="minor"/>
      </rPr>
      <t>,</t>
    </r>
  </si>
  <si>
    <t>używaj harmonogramu jako narzędzia pracy zespołowej, nie tylko dokumentu.</t>
  </si>
  <si>
    <t>Nie rozpoczęto</t>
  </si>
  <si>
    <t>Zakończono</t>
  </si>
  <si>
    <t>Zadanie</t>
  </si>
  <si>
    <t>A</t>
  </si>
  <si>
    <t>R</t>
  </si>
  <si>
    <t>C</t>
  </si>
  <si>
    <t>I</t>
  </si>
  <si>
    <t>Justyna(Logistyka)</t>
  </si>
  <si>
    <t>Karolina (Merytoryka)</t>
  </si>
  <si>
    <t>Anna (Promocja)</t>
  </si>
  <si>
    <t>Michał (Koordynator)</t>
  </si>
  <si>
    <t>Planowanie celu i zakresu projektu</t>
  </si>
  <si>
    <t>Ustalenie terminu i miejsca</t>
  </si>
  <si>
    <t>Oszacowanie kosztów i przygotowanie budżetu</t>
  </si>
  <si>
    <t>Rezerwacje (transport, noclegi, miejsca)</t>
  </si>
  <si>
    <t>Zbieranie zapisów i lista uczestników</t>
  </si>
  <si>
    <t>Przygotowanie materiałów i sprzętu</t>
  </si>
  <si>
    <t>Realizacja wydarzenia</t>
  </si>
  <si>
    <t>Monitorowanie bezpieczeństwa</t>
  </si>
  <si>
    <t>Zebranie opinii i podsumowanie projektu</t>
  </si>
  <si>
    <t>Legenda ról:</t>
  </si>
  <si>
    <t>Role w projekcie:</t>
  </si>
  <si>
    <t>- Michał – Koordynator Wycieczki (zarządzanie całością projektu)</t>
  </si>
  <si>
    <t>- Anna – Promocja i komunikacja</t>
  </si>
  <si>
    <t>- Karolina – Działania merytoryczne (program, treści, edukacja)</t>
  </si>
  <si>
    <t>- Justyna – Logistyka (organizacja, rezerwacje, operacyjne ogarnianie)</t>
  </si>
  <si>
    <r>
      <rPr>
        <b/>
        <sz val="10"/>
        <color theme="1"/>
        <rFont val="Arial Unicode MS"/>
        <charset val="238"/>
      </rPr>
      <t xml:space="preserve">R </t>
    </r>
    <r>
      <rPr>
        <sz val="10"/>
        <color theme="1"/>
        <rFont val="Arial Unicode MS"/>
      </rPr>
      <t>– Wykonawca (Responsible) – osoba, która realizuje zadanie</t>
    </r>
  </si>
  <si>
    <r>
      <rPr>
        <b/>
        <sz val="10"/>
        <color theme="1"/>
        <rFont val="Arial Unicode MS"/>
        <charset val="238"/>
      </rPr>
      <t>A</t>
    </r>
    <r>
      <rPr>
        <sz val="10"/>
        <color theme="1"/>
        <rFont val="Arial Unicode MS"/>
      </rPr>
      <t xml:space="preserve"> – Odpowiedzialny/Zatwierdzający (Accountable) – osoba, która podejmuje decyzję i zatwierdza efekt</t>
    </r>
  </si>
  <si>
    <r>
      <rPr>
        <b/>
        <sz val="10"/>
        <color theme="1"/>
        <rFont val="Arial Unicode MS"/>
        <charset val="238"/>
      </rPr>
      <t>C</t>
    </r>
    <r>
      <rPr>
        <sz val="10"/>
        <color theme="1"/>
        <rFont val="Arial Unicode MS"/>
      </rPr>
      <t xml:space="preserve"> – Konsultowany (Consulted) – osoba, z którą trzeba skonsultować działania</t>
    </r>
  </si>
  <si>
    <r>
      <rPr>
        <b/>
        <sz val="10"/>
        <color theme="1"/>
        <rFont val="Arial Unicode MS"/>
        <charset val="238"/>
      </rPr>
      <t>I</t>
    </r>
    <r>
      <rPr>
        <sz val="10"/>
        <color theme="1"/>
        <rFont val="Arial Unicode MS"/>
      </rPr>
      <t xml:space="preserve"> – Informowany (Informed) – osoba, którą trzeba poinformować o postępach lub wyniku</t>
    </r>
  </si>
  <si>
    <t>Jak korzystać z macierzy RACI</t>
  </si>
  <si>
    <t>Michał – Koordynator</t>
  </si>
  <si>
    <t>Anna – Promocja</t>
  </si>
  <si>
    <t>Karolina – Merytoryka</t>
  </si>
  <si>
    <t>Justyna – Logistyka</t>
  </si>
  <si>
    <t>4. Zadbaj o przejrzystość</t>
  </si>
  <si>
    <t>Może mieć jedną lub kilka osób R.</t>
  </si>
  <si>
    <t>C i I stosuj tylko tam, gdzie to faktycznie potrzebne.</t>
  </si>
  <si>
    <t>Unikaj sytuacji, w której wszyscy mają R lub wszyscy mają I — to zaciera odpowiedzialność.</t>
  </si>
  <si>
    <t>Role w projekcie</t>
  </si>
  <si>
    <t>Najczęstsze błędy</t>
  </si>
  <si>
    <t>brak osoby A → zadanie nie ma właściciela</t>
  </si>
  <si>
    <t>zbyt wiele osób R → nie wiadomo, kto faktycznie robi</t>
  </si>
  <si>
    <t>brak konsultacji przy zadaniach wymagających wiedzy eksperckiej</t>
  </si>
  <si>
    <t>brak aktualizacji macierzy po zmianach w projekcie</t>
  </si>
  <si>
    <t>Dobre praktyki</t>
  </si>
  <si>
    <t>Przeglądaj ją razem z harmonogramem — te narzędzia się uzupełniają.</t>
  </si>
  <si>
    <t>Używaj prostych, jednoznacznych zadań.</t>
  </si>
  <si>
    <t>W razie wątpliwości — wybieraj prostotę.</t>
  </si>
  <si>
    <r>
      <t>Cel pliku:</t>
    </r>
    <r>
      <rPr>
        <sz val="11"/>
        <color theme="1"/>
        <rFont val="Calibri"/>
        <family val="2"/>
        <charset val="238"/>
        <scheme val="minor"/>
      </rPr>
      <t xml:space="preserve"> Macierz RACI pomaga jasno określić odpowiedzialności w projekcie NGO. Dzięki niej wiadomo, kto wykonuje zadanie, kto je zatwierdza, kogo trzeba skonsultować i kogo należy informować. Narzędzie zapobiega nieporozumieniom i usprawnia współpracę zespołu.</t>
    </r>
  </si>
  <si>
    <r>
      <t>1. Uzupełnij listę zadań</t>
    </r>
    <r>
      <rPr>
        <sz val="11"/>
        <color theme="1"/>
        <rFont val="Calibri"/>
        <family val="2"/>
        <charset val="238"/>
        <scheme val="minor"/>
      </rPr>
      <t xml:space="preserve"> W kolumnie „Zadanie” wpisz główne działania projektowe. Zadania powinny być krótkie i jednoznaczne (np. „Rezerwacje”, „Komunikacja”, „Realizacja wydarzenia”).</t>
    </r>
  </si>
  <si>
    <r>
      <t>2. Wpisz osoby w nagłówkach kolumn</t>
    </r>
    <r>
      <rPr>
        <sz val="11"/>
        <color theme="1"/>
        <rFont val="Calibri"/>
        <family val="2"/>
        <charset val="238"/>
        <scheme val="minor"/>
      </rPr>
      <t xml:space="preserve"> W górnym wierszu umieść osoby zaangażowane w projekt wraz z ich rolami, np.:</t>
    </r>
  </si>
  <si>
    <r>
      <t>3. Przypisz role R / A / C / I do każdego zadania</t>
    </r>
    <r>
      <rPr>
        <sz val="11"/>
        <color theme="1"/>
        <rFont val="Calibri"/>
        <family val="2"/>
        <charset val="238"/>
        <scheme val="minor"/>
      </rPr>
      <t xml:space="preserve"> Wypełnij macierz zgodnie z poniższymi zasadami:</t>
    </r>
  </si>
  <si>
    <r>
      <t>R – Wykonawca (Responsible)</t>
    </r>
    <r>
      <rPr>
        <sz val="11"/>
        <color theme="1"/>
        <rFont val="Calibri"/>
        <family val="2"/>
        <charset val="238"/>
        <scheme val="minor"/>
      </rPr>
      <t xml:space="preserve"> Osoba, która realizuje zadanie.</t>
    </r>
  </si>
  <si>
    <r>
      <t>A – Odpowiedzialny/Zatwierdzający (Accountable)</t>
    </r>
    <r>
      <rPr>
        <sz val="11"/>
        <color theme="1"/>
        <rFont val="Calibri"/>
        <family val="2"/>
        <charset val="238"/>
        <scheme val="minor"/>
      </rPr>
      <t xml:space="preserve"> Osoba, która podejmuje decyzję i zatwierdza efekt. </t>
    </r>
    <r>
      <rPr>
        <b/>
        <sz val="11"/>
        <color theme="1"/>
        <rFont val="Calibri"/>
        <family val="2"/>
        <charset val="238"/>
        <scheme val="minor"/>
      </rPr>
      <t>W każdym zadaniu powinna być tylko jedna osoba A.</t>
    </r>
  </si>
  <si>
    <r>
      <t>C – Konsultowany (Consulted)</t>
    </r>
    <r>
      <rPr>
        <sz val="11"/>
        <color theme="1"/>
        <rFont val="Calibri"/>
        <family val="2"/>
        <charset val="238"/>
        <scheme val="minor"/>
      </rPr>
      <t xml:space="preserve"> Osoba, z którą trzeba skonsultować działania przed realizacją.</t>
    </r>
  </si>
  <si>
    <r>
      <t>I – Informowany (Informed)</t>
    </r>
    <r>
      <rPr>
        <sz val="11"/>
        <color theme="1"/>
        <rFont val="Calibri"/>
        <family val="2"/>
        <charset val="238"/>
        <scheme val="minor"/>
      </rPr>
      <t xml:space="preserve"> Osoba, którą należy poinformować o postępach lub wyniku.</t>
    </r>
  </si>
  <si>
    <r>
      <t xml:space="preserve">Każde zadanie musi mieć </t>
    </r>
    <r>
      <rPr>
        <b/>
        <sz val="11"/>
        <color theme="1"/>
        <rFont val="Calibri"/>
        <family val="2"/>
        <charset val="238"/>
        <scheme val="minor"/>
      </rPr>
      <t>jedną osobę A</t>
    </r>
    <r>
      <rPr>
        <sz val="11"/>
        <color theme="1"/>
        <rFont val="Calibri"/>
        <family val="2"/>
        <charset val="238"/>
        <scheme val="minor"/>
      </rPr>
      <t>.</t>
    </r>
  </si>
  <si>
    <r>
      <t>5. Aktualizuj macierz w trakcie projektu</t>
    </r>
    <r>
      <rPr>
        <sz val="11"/>
        <color theme="1"/>
        <rFont val="Calibri"/>
        <family val="2"/>
        <charset val="238"/>
        <scheme val="minor"/>
      </rPr>
      <t xml:space="preserve"> Jeśli zmienia się zakres działań, osoby lub zadania, zaktualizuj macierz, aby odzwierciedlała realny stan projektu.</t>
    </r>
  </si>
  <si>
    <r>
      <t>Michał – Koordynator Wycieczki</t>
    </r>
    <r>
      <rPr>
        <sz val="11"/>
        <color theme="1"/>
        <rFont val="Calibri"/>
        <family val="2"/>
        <charset val="238"/>
        <scheme val="minor"/>
      </rPr>
      <t xml:space="preserve"> Zarządza całością projektu, podejmuje decyzje, zatwierdza działania.</t>
    </r>
  </si>
  <si>
    <r>
      <t>Anna – Promocja i komunikacja</t>
    </r>
    <r>
      <rPr>
        <sz val="11"/>
        <color theme="1"/>
        <rFont val="Calibri"/>
        <family val="2"/>
        <charset val="238"/>
        <scheme val="minor"/>
      </rPr>
      <t xml:space="preserve"> Odpowiada za kontakt z uczestnikami, promocję wydarzenia i materiały informacyjne.</t>
    </r>
  </si>
  <si>
    <r>
      <t>Karolina – Działania merytoryczne</t>
    </r>
    <r>
      <rPr>
        <sz val="11"/>
        <color theme="1"/>
        <rFont val="Calibri"/>
        <family val="2"/>
        <charset val="238"/>
        <scheme val="minor"/>
      </rPr>
      <t xml:space="preserve"> Przygotowuje program, treści edukacyjne i materiały merytoryczne.</t>
    </r>
  </si>
  <si>
    <r>
      <t>Justyna – Logistyka</t>
    </r>
    <r>
      <rPr>
        <sz val="11"/>
        <color theme="1"/>
        <rFont val="Calibri"/>
        <family val="2"/>
        <charset val="238"/>
        <scheme val="minor"/>
      </rPr>
      <t xml:space="preserve"> Organizuje rezerwacje, sprzęt, bezpieczeństwo i operacyjne elementy wydarzenia.</t>
    </r>
  </si>
  <si>
    <r>
      <t xml:space="preserve">Ustal RACI </t>
    </r>
    <r>
      <rPr>
        <b/>
        <sz val="11"/>
        <color theme="1"/>
        <rFont val="Calibri"/>
        <family val="2"/>
        <charset val="238"/>
        <scheme val="minor"/>
      </rPr>
      <t>na początku projektu</t>
    </r>
    <r>
      <rPr>
        <sz val="11"/>
        <color theme="1"/>
        <rFont val="Calibri"/>
        <family val="2"/>
        <charset val="238"/>
        <scheme val="minor"/>
      </rPr>
      <t>.</t>
    </r>
  </si>
  <si>
    <t>Od autorów</t>
  </si>
  <si>
    <t>Ten materiał powstał z myślą o organizacjach pozarządowych, które na co dzień działają z ogromnym zaangażowaniem, często przy ograniczonych zasobach i w dynamicznych warunkach. Chcemy pokazać, że skuteczne zarządzanie projektami w NGO nie musi być skomplikowane — wystarczy kilka prostych, sprawdzonych narzędzi, które porządkują pracę, ułatwiają współpracę i pozwalają podejmować lepsze decyzje.</t>
  </si>
  <si>
    <t>W prezentacji dzielimy się doświadczeniem zespołu PMI PC NGO oraz praktykami, które realnie działają w organizacjach społecznych: przejrzystym budżetem, realistycznym harmonogramem i czytelną matrycą ról. To narzędzia, które pomagają odzyskać kontrolę nad projektem, zmniejszyć chaos i zwiększyć bezpieczeństwo realizacji działań.</t>
  </si>
  <si>
    <t>Wierzymy, że profesjonalizacja NGO nie polega na kopiowaniu korporacyjnych procesów, ale na mądrym dostosowaniu metod do rzeczywistych potrzeb i możliwości. Dlatego oddajemy w Wasze ręce materiał, który jest prosty, praktyczny i gotowy do wdrożenia od zaraz.</t>
  </si>
  <si>
    <t>Życzymy Wam, aby te narzędzia wspierały Wasze projekty tak, jak wspierają nasze — i pomagały Wam docierać na kolejne „szczyty”.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</si>
</sst>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dd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Arial Unicode MS"/>
    </font>
    <font>
      <b/>
      <sz val="10"/>
      <color theme="1"/>
      <name val="Arial Unicode MS"/>
      <charset val="238"/>
    </font>
    <font>
      <sz val="10"/>
      <color theme="1"/>
      <name val="Arial Unicode MS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14" fontId="0" fillId="0" borderId="0" xfId="0" applyNumberFormat="1"/>
    <xf numFmtId="14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5" borderId="0" xfId="0" applyFill="1"/>
    <xf numFmtId="10" fontId="0" fillId="0" borderId="0" xfId="0" applyNumberFormat="1" applyAlignment="1">
      <alignment vertical="center" wrapText="1"/>
    </xf>
    <xf numFmtId="0" fontId="3" fillId="2" borderId="0" xfId="0" applyFon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/>
    <xf numFmtId="0" fontId="3" fillId="0" borderId="0" xfId="1" applyFont="1"/>
    <xf numFmtId="0" fontId="6" fillId="6" borderId="7" xfId="1" applyFont="1" applyFill="1" applyBorder="1"/>
    <xf numFmtId="0" fontId="4" fillId="6" borderId="7" xfId="1" applyFill="1" applyBorder="1" applyAlignment="1">
      <alignment horizontal="center" vertical="center"/>
    </xf>
    <xf numFmtId="0" fontId="4" fillId="0" borderId="7" xfId="1" applyBorder="1"/>
    <xf numFmtId="0" fontId="4" fillId="0" borderId="8" xfId="1" applyBorder="1"/>
    <xf numFmtId="0" fontId="1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16" fontId="9" fillId="0" borderId="0" xfId="0" applyNumberFormat="1" applyFont="1" applyAlignment="1">
      <alignment vertical="center"/>
    </xf>
    <xf numFmtId="164" fontId="4" fillId="0" borderId="7" xfId="1" applyNumberFormat="1" applyBorder="1" applyAlignment="1">
      <alignment horizont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4" fillId="0" borderId="0" xfId="1" applyNumberForma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8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wrapText="1"/>
    </xf>
    <xf numFmtId="0" fontId="3" fillId="5" borderId="0" xfId="0" applyFont="1" applyFill="1" applyAlignment="1">
      <alignment horizontal="center" vertical="center" wrapText="1"/>
    </xf>
    <xf numFmtId="16" fontId="4" fillId="7" borderId="10" xfId="1" applyNumberFormat="1" applyFill="1" applyBorder="1" applyAlignment="1">
      <alignment horizontal="center"/>
    </xf>
    <xf numFmtId="16" fontId="4" fillId="7" borderId="13" xfId="1" applyNumberFormat="1" applyFill="1" applyBorder="1" applyAlignment="1">
      <alignment horizontal="center"/>
    </xf>
    <xf numFmtId="16" fontId="4" fillId="7" borderId="9" xfId="1" applyNumberFormat="1" applyFill="1" applyBorder="1" applyAlignment="1">
      <alignment horizontal="center"/>
    </xf>
    <xf numFmtId="0" fontId="3" fillId="6" borderId="10" xfId="1" applyFont="1" applyFill="1" applyBorder="1" applyAlignment="1">
      <alignment horizontal="center" vertical="center" wrapText="1"/>
    </xf>
    <xf numFmtId="0" fontId="3" fillId="6" borderId="13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3" fillId="6" borderId="12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/>
    </xf>
    <xf numFmtId="0" fontId="3" fillId="6" borderId="11" xfId="1" applyFont="1" applyFill="1" applyBorder="1" applyAlignment="1">
      <alignment horizontal="center" vertical="center"/>
    </xf>
    <xf numFmtId="0" fontId="3" fillId="6" borderId="12" xfId="1" applyFont="1" applyFill="1" applyBorder="1" applyAlignment="1">
      <alignment horizontal="center" vertical="center" textRotation="180"/>
    </xf>
    <xf numFmtId="0" fontId="3" fillId="6" borderId="8" xfId="1" applyFont="1" applyFill="1" applyBorder="1" applyAlignment="1">
      <alignment horizontal="center" vertical="center" textRotation="180"/>
    </xf>
    <xf numFmtId="0" fontId="3" fillId="6" borderId="11" xfId="1" applyFont="1" applyFill="1" applyBorder="1" applyAlignment="1">
      <alignment horizontal="center" vertical="center" textRotation="180"/>
    </xf>
  </cellXfs>
  <cellStyles count="2">
    <cellStyle name="Normalny" xfId="0" builtinId="0"/>
    <cellStyle name="Normalny 2" xfId="1" xr:uid="{8D345FD8-2955-470E-9519-9590726B96AD}"/>
  </cellStyles>
  <dxfs count="9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zaplanowanego budżetu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EF-4767-9357-FEA034AE9D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8EF-4767-9357-FEA034AE9D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8EF-4767-9357-FEA034AE9D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8EF-4767-9357-FEA034AE9D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8EF-4767-9357-FEA034AE9D4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8EF-4767-9357-FEA034AE9D4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8EF-4767-9357-FEA034AE9D4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8EF-4767-9357-FEA034AE9D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Budżet!$A$2:$A$9</c:f>
              <c:strCache>
                <c:ptCount val="8"/>
                <c:pt idx="0">
                  <c:v>Transport</c:v>
                </c:pt>
                <c:pt idx="1">
                  <c:v>Noclegi</c:v>
                </c:pt>
                <c:pt idx="2">
                  <c:v>Wyżywienie</c:v>
                </c:pt>
                <c:pt idx="3">
                  <c:v>Przewodnik górski</c:v>
                </c:pt>
                <c:pt idx="4">
                  <c:v>Ubezpieczenie</c:v>
                </c:pt>
                <c:pt idx="5">
                  <c:v>Integracja</c:v>
                </c:pt>
                <c:pt idx="6">
                  <c:v>Logistyka</c:v>
                </c:pt>
                <c:pt idx="7">
                  <c:v>Rezerwa</c:v>
                </c:pt>
              </c:strCache>
            </c:strRef>
          </c:cat>
          <c:val>
            <c:numRef>
              <c:f>Budżet!$C$2:$C$9</c:f>
              <c:numCache>
                <c:formatCode>0.00</c:formatCode>
                <c:ptCount val="8"/>
                <c:pt idx="0">
                  <c:v>2500</c:v>
                </c:pt>
                <c:pt idx="1">
                  <c:v>4500</c:v>
                </c:pt>
                <c:pt idx="2">
                  <c:v>2000</c:v>
                </c:pt>
                <c:pt idx="3">
                  <c:v>1200</c:v>
                </c:pt>
                <c:pt idx="4">
                  <c:v>600</c:v>
                </c:pt>
                <c:pt idx="5">
                  <c:v>1000</c:v>
                </c:pt>
                <c:pt idx="6">
                  <c:v>700</c:v>
                </c:pt>
                <c:pt idx="7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8EF-4767-9357-FEA034AE9D4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Zaplanowane vs wydane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Budżet!$C$1</c:f>
              <c:strCache>
                <c:ptCount val="1"/>
                <c:pt idx="0">
                  <c:v>Zaplanowana kwota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Budżet!$C$2:$C$9</c:f>
              <c:numCache>
                <c:formatCode>0.00</c:formatCode>
                <c:ptCount val="8"/>
                <c:pt idx="0">
                  <c:v>2500</c:v>
                </c:pt>
                <c:pt idx="1">
                  <c:v>4500</c:v>
                </c:pt>
                <c:pt idx="2">
                  <c:v>2000</c:v>
                </c:pt>
                <c:pt idx="3">
                  <c:v>1200</c:v>
                </c:pt>
                <c:pt idx="4">
                  <c:v>600</c:v>
                </c:pt>
                <c:pt idx="5">
                  <c:v>1000</c:v>
                </c:pt>
                <c:pt idx="6">
                  <c:v>700</c:v>
                </c:pt>
                <c:pt idx="7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8-4FA5-A1E0-D2DB5B4A845D}"/>
            </c:ext>
          </c:extLst>
        </c:ser>
        <c:ser>
          <c:idx val="1"/>
          <c:order val="1"/>
          <c:tx>
            <c:strRef>
              <c:f>Budżet!$D$1</c:f>
              <c:strCache>
                <c:ptCount val="1"/>
                <c:pt idx="0">
                  <c:v>Wydana kwota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Budżet!$D$2:$D$9</c:f>
              <c:numCache>
                <c:formatCode>0.00</c:formatCode>
                <c:ptCount val="8"/>
                <c:pt idx="0">
                  <c:v>1344.4023</c:v>
                </c:pt>
                <c:pt idx="1">
                  <c:v>4214.0046000000002</c:v>
                </c:pt>
                <c:pt idx="2">
                  <c:v>0</c:v>
                </c:pt>
                <c:pt idx="3">
                  <c:v>1296</c:v>
                </c:pt>
                <c:pt idx="4">
                  <c:v>599.99400000000003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8-4FA5-A1E0-D2DB5B4A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3248320"/>
        <c:axId val="1803248800"/>
      </c:barChart>
      <c:catAx>
        <c:axId val="1803248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03248800"/>
        <c:crosses val="autoZero"/>
        <c:auto val="1"/>
        <c:lblAlgn val="ctr"/>
        <c:lblOffset val="100"/>
        <c:noMultiLvlLbl val="0"/>
      </c:catAx>
      <c:valAx>
        <c:axId val="180324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032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187325</xdr:colOff>
      <xdr:row>1</xdr:row>
      <xdr:rowOff>101600</xdr:rowOff>
    </xdr:from>
    <xdr:to>
      <xdr:col>4</xdr:col>
      <xdr:colOff>3689350</xdr:colOff>
      <xdr:row>11</xdr:row>
      <xdr:rowOff>44450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B5D41C62-ED11-B1CE-1A19-095B54789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3936999</xdr:colOff>
      <xdr:row>2</xdr:row>
      <xdr:rowOff>25400</xdr:rowOff>
    </xdr:from>
    <xdr:to>
      <xdr:col>11</xdr:col>
      <xdr:colOff>0</xdr:colOff>
      <xdr:row>11</xdr:row>
      <xdr:rowOff>63500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EF79D8DA-9E15-FE0B-A25E-253BEAC6B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113665</xdr:colOff>
      <xdr:row>8</xdr:row>
      <xdr:rowOff>183303</xdr:rowOff>
    </xdr:from>
    <xdr:to>
      <xdr:col>8</xdr:col>
      <xdr:colOff>127000</xdr:colOff>
      <xdr:row>46</xdr:row>
      <xdr:rowOff>80433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6418418-01CD-44BE-AC57-421B59DA556E}"/>
            </a:ext>
          </a:extLst>
        </xdr:cNvPr>
        <xdr:cNvCxnSpPr/>
      </xdr:nvCxnSpPr>
      <xdr:spPr>
        <a:xfrm>
          <a:off x="8413115" y="1624753"/>
          <a:ext cx="13335" cy="674243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81FE-85BB-4FDB-8AB4-8AA1597E566F}">
  <sheetPr>
    <tabColor rgb="FFFFC000"/>
  </sheetPr>
  <dimension ref="A1:A9"/>
  <sheetViews>
    <sheetView showGridLines="0" tabSelected="1" workbookViewId="0">
      <selection activeCell="F5" sqref="F5"/>
    </sheetView>
  </sheetViews>
  <sheetFormatPr defaultRowHeight="14.25"/>
  <cols>
    <col min="1" max="1" width="100.06640625" style="18" customWidth="1"/>
  </cols>
  <sheetData>
    <row r="1" spans="1:1">
      <c r="A1" s="46" t="s">
        <v>236</v>
      </c>
    </row>
    <row r="3" spans="1:1" ht="57">
      <c r="A3" s="18" t="s">
        <v>237</v>
      </c>
    </row>
    <row r="5" spans="1:1" ht="42.75">
      <c r="A5" s="18" t="s">
        <v>238</v>
      </c>
    </row>
    <row r="7" spans="1:1" ht="42.75">
      <c r="A7" s="18" t="s">
        <v>239</v>
      </c>
    </row>
    <row r="9" spans="1:1" ht="28.5">
      <c r="A9" s="18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8C2B-D990-4BD9-A345-DA55E143102A}">
  <sheetPr>
    <tabColor theme="5" tint="-0.249977111117893"/>
  </sheetPr>
  <dimension ref="A2:A36"/>
  <sheetViews>
    <sheetView showGridLines="0" workbookViewId="0">
      <selection activeCell="E8" sqref="E8"/>
    </sheetView>
  </sheetViews>
  <sheetFormatPr defaultRowHeight="14.25"/>
  <cols>
    <col min="1" max="1" width="97.73046875" style="18" customWidth="1"/>
  </cols>
  <sheetData>
    <row r="2" spans="1:1">
      <c r="A2" s="19" t="s">
        <v>82</v>
      </c>
    </row>
    <row r="4" spans="1:1">
      <c r="A4" s="19" t="s">
        <v>63</v>
      </c>
    </row>
    <row r="5" spans="1:1">
      <c r="A5" s="20"/>
    </row>
    <row r="6" spans="1:1">
      <c r="A6" s="20" t="s">
        <v>64</v>
      </c>
    </row>
    <row r="7" spans="1:1">
      <c r="A7" s="21" t="s">
        <v>49</v>
      </c>
    </row>
    <row r="8" spans="1:1" ht="28.5">
      <c r="A8" s="21" t="s">
        <v>54</v>
      </c>
    </row>
    <row r="9" spans="1:1">
      <c r="A9" s="21" t="s">
        <v>50</v>
      </c>
    </row>
    <row r="10" spans="1:1" ht="28.5">
      <c r="A10" s="21" t="s">
        <v>51</v>
      </c>
    </row>
    <row r="11" spans="1:1" ht="28.5">
      <c r="A11" s="21" t="s">
        <v>52</v>
      </c>
    </row>
    <row r="12" spans="1:1" ht="28.5">
      <c r="A12" s="21" t="s">
        <v>53</v>
      </c>
    </row>
    <row r="13" spans="1:1">
      <c r="A13" s="21"/>
    </row>
    <row r="14" spans="1:1">
      <c r="A14" s="20" t="s">
        <v>65</v>
      </c>
    </row>
    <row r="15" spans="1:1">
      <c r="A15" s="20"/>
    </row>
    <row r="16" spans="1:1">
      <c r="A16" s="20" t="s">
        <v>66</v>
      </c>
    </row>
    <row r="17" spans="1:1">
      <c r="A17" s="20" t="s">
        <v>67</v>
      </c>
    </row>
    <row r="18" spans="1:1">
      <c r="A18" s="20" t="s">
        <v>68</v>
      </c>
    </row>
    <row r="19" spans="1:1">
      <c r="A19" s="20" t="s">
        <v>69</v>
      </c>
    </row>
    <row r="20" spans="1:1">
      <c r="A20" s="20"/>
    </row>
    <row r="21" spans="1:1">
      <c r="A21" s="20" t="s">
        <v>70</v>
      </c>
    </row>
    <row r="22" spans="1:1">
      <c r="A22" s="20" t="s">
        <v>71</v>
      </c>
    </row>
    <row r="23" spans="1:1">
      <c r="A23" s="20" t="s">
        <v>72</v>
      </c>
    </row>
    <row r="24" spans="1:1">
      <c r="A24" s="20" t="s">
        <v>73</v>
      </c>
    </row>
    <row r="25" spans="1:1">
      <c r="A25" s="20"/>
    </row>
    <row r="27" spans="1:1">
      <c r="A27" s="19" t="s">
        <v>74</v>
      </c>
    </row>
    <row r="28" spans="1:1">
      <c r="A28" s="20" t="s">
        <v>83</v>
      </c>
    </row>
    <row r="29" spans="1:1">
      <c r="A29" s="20" t="s">
        <v>75</v>
      </c>
    </row>
    <row r="30" spans="1:1">
      <c r="A30" s="20" t="s">
        <v>76</v>
      </c>
    </row>
    <row r="31" spans="1:1">
      <c r="A31" s="20" t="s">
        <v>77</v>
      </c>
    </row>
    <row r="33" spans="1:1">
      <c r="A33" s="19" t="s">
        <v>78</v>
      </c>
    </row>
    <row r="34" spans="1:1">
      <c r="A34" s="20" t="s">
        <v>79</v>
      </c>
    </row>
    <row r="35" spans="1:1">
      <c r="A35" s="20" t="s">
        <v>80</v>
      </c>
    </row>
    <row r="36" spans="1:1">
      <c r="A36" s="20" t="s">
        <v>81</v>
      </c>
    </row>
  </sheetData>
  <pageMargins left="0.7" right="0.7" top="0.75" bottom="0.75" header="0.3" footer="0.3"/>
  <headerFooter>
    <oddHeader>&amp;L&amp;"Aptos"&amp;12&amp;KFF9900 INFORMACJE POUFNE&amp;1#_x000D_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4F47-273A-4224-BF46-4760D3D38F30}">
  <sheetPr>
    <tabColor theme="5" tint="-0.249977111117893"/>
  </sheetPr>
  <dimension ref="A1:H10"/>
  <sheetViews>
    <sheetView workbookViewId="0">
      <selection activeCell="D1" sqref="D1"/>
    </sheetView>
  </sheetViews>
  <sheetFormatPr defaultColWidth="18.73046875" defaultRowHeight="22.05" customHeight="1"/>
  <cols>
    <col min="2" max="2" width="24.46484375" customWidth="1"/>
    <col min="4" max="5" width="18.73046875" style="11"/>
    <col min="6" max="6" width="23.06640625" customWidth="1"/>
  </cols>
  <sheetData>
    <row r="1" spans="1:8" ht="22.05" customHeight="1">
      <c r="A1" s="1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1" t="s">
        <v>44</v>
      </c>
      <c r="G1" s="1" t="s">
        <v>55</v>
      </c>
    </row>
    <row r="2" spans="1:8" ht="22.05" customHeight="1">
      <c r="A2" s="2" t="s">
        <v>5</v>
      </c>
      <c r="B2" s="2" t="s">
        <v>6</v>
      </c>
      <c r="C2" s="10">
        <v>2500</v>
      </c>
      <c r="D2" s="10">
        <f>SUMIF(Faktury!I:I,A2,Faktury!H:H)</f>
        <v>1344.4023</v>
      </c>
      <c r="E2" s="10">
        <f t="shared" ref="E2:E10" si="0">C2-D2</f>
        <v>1155.5977</v>
      </c>
      <c r="F2" t="str">
        <f>IF(D2=0,"brak wydatków",
 IF(D2&lt;C2*0.8,"w budżecie",
 IF(D2&lt;=C2,"ryzyko",
 "przekroczono")))</f>
        <v>w budżecie</v>
      </c>
    </row>
    <row r="3" spans="1:8" ht="22.05" customHeight="1">
      <c r="A3" s="2" t="s">
        <v>7</v>
      </c>
      <c r="B3" s="2" t="s">
        <v>8</v>
      </c>
      <c r="C3" s="10">
        <v>4500</v>
      </c>
      <c r="D3" s="10">
        <f>SUMIF(Faktury!I:I,A3,Faktury!H:H)</f>
        <v>4214.0046000000002</v>
      </c>
      <c r="E3" s="10">
        <f t="shared" si="0"/>
        <v>285.99539999999979</v>
      </c>
      <c r="F3" t="str">
        <f>IF(D3=0,"brak wydatków",
 IF(D3&lt;C3*0.8,"w budżecie",
 IF(D3&lt;=C3,"wysokie zużycie budżetu",
 "przekroczono")))</f>
        <v>wysokie zużycie budżetu</v>
      </c>
      <c r="H3" t="s">
        <v>42</v>
      </c>
    </row>
    <row r="4" spans="1:8" ht="22.05" customHeight="1">
      <c r="A4" s="2" t="s">
        <v>9</v>
      </c>
      <c r="B4" s="2" t="s">
        <v>10</v>
      </c>
      <c r="C4" s="10">
        <v>2000</v>
      </c>
      <c r="D4" s="10">
        <f>SUMIF(Faktury!I:I,A4,Faktury!H:H)</f>
        <v>0</v>
      </c>
      <c r="E4" s="10">
        <f t="shared" si="0"/>
        <v>2000</v>
      </c>
      <c r="F4" t="str">
        <f t="shared" ref="F4:F10" si="1">IF(D4=0,"brak wydatków",
 IF(D4&lt;C4*0.8,"w budżecie",
 IF(D4&lt;=C4,"wysokie zużycie budżetu",
 "przekroczono")))</f>
        <v>brak wydatków</v>
      </c>
      <c r="H4" s="12" t="s">
        <v>18</v>
      </c>
    </row>
    <row r="5" spans="1:8" ht="22.05" customHeight="1">
      <c r="A5" s="2" t="s">
        <v>11</v>
      </c>
      <c r="B5" s="2" t="s">
        <v>43</v>
      </c>
      <c r="C5" s="10">
        <v>1200</v>
      </c>
      <c r="D5" s="10">
        <f>SUMIF(Faktury!I:I,A5,Faktury!H:H)</f>
        <v>1296</v>
      </c>
      <c r="E5" s="10">
        <f t="shared" si="0"/>
        <v>-96</v>
      </c>
      <c r="F5" t="str">
        <f t="shared" si="1"/>
        <v>przekroczono</v>
      </c>
      <c r="H5" s="13" t="s">
        <v>84</v>
      </c>
    </row>
    <row r="6" spans="1:8" ht="22.05" customHeight="1">
      <c r="A6" s="2" t="s">
        <v>12</v>
      </c>
      <c r="B6" s="2" t="s">
        <v>13</v>
      </c>
      <c r="C6" s="10">
        <v>600</v>
      </c>
      <c r="D6" s="10">
        <f>SUMIF(Faktury!I:I,A6,Faktury!H:H)</f>
        <v>599.99400000000003</v>
      </c>
      <c r="E6" s="10">
        <f t="shared" si="0"/>
        <v>5.9999999999718057E-3</v>
      </c>
      <c r="F6" t="str">
        <f t="shared" si="1"/>
        <v>wysokie zużycie budżetu</v>
      </c>
      <c r="H6" s="14" t="s">
        <v>19</v>
      </c>
    </row>
    <row r="7" spans="1:8" ht="22.05" customHeight="1">
      <c r="A7" s="2" t="s">
        <v>14</v>
      </c>
      <c r="B7" s="2" t="s">
        <v>15</v>
      </c>
      <c r="C7" s="10">
        <v>1000</v>
      </c>
      <c r="D7" s="10">
        <f>SUMIF(Faktury!I:I,A7,Faktury!H:H)</f>
        <v>0</v>
      </c>
      <c r="E7" s="10">
        <f t="shared" si="0"/>
        <v>1000</v>
      </c>
      <c r="F7" t="str">
        <f t="shared" si="1"/>
        <v>brak wydatków</v>
      </c>
      <c r="H7" s="15" t="s">
        <v>56</v>
      </c>
    </row>
    <row r="8" spans="1:8" ht="22.05" customHeight="1">
      <c r="A8" s="2" t="s">
        <v>16</v>
      </c>
      <c r="B8" s="2" t="s">
        <v>17</v>
      </c>
      <c r="C8" s="10">
        <v>700</v>
      </c>
      <c r="D8" s="10">
        <f>SUMIF(Faktury!I:I,A8,Faktury!H:H)</f>
        <v>0</v>
      </c>
      <c r="E8" s="10">
        <f t="shared" si="0"/>
        <v>700</v>
      </c>
      <c r="F8" t="str">
        <f t="shared" si="1"/>
        <v>brak wydatków</v>
      </c>
    </row>
    <row r="9" spans="1:8" ht="22.05" customHeight="1">
      <c r="A9" s="2" t="s">
        <v>20</v>
      </c>
      <c r="B9" s="2" t="s">
        <v>21</v>
      </c>
      <c r="C9" s="10">
        <v>1000</v>
      </c>
      <c r="D9" s="10">
        <f>SUMIF(Faktury!I:I,A9,Faktury!H:H)</f>
        <v>0</v>
      </c>
      <c r="E9" s="10">
        <f t="shared" si="0"/>
        <v>1000</v>
      </c>
      <c r="F9" t="str">
        <f t="shared" si="1"/>
        <v>brak wydatków</v>
      </c>
    </row>
    <row r="10" spans="1:8" ht="22.05" customHeight="1">
      <c r="A10" s="4" t="s">
        <v>22</v>
      </c>
      <c r="B10" s="2"/>
      <c r="C10" s="10">
        <f>SUM(C2:C9)</f>
        <v>13500</v>
      </c>
      <c r="D10" s="10">
        <f>SUM(D2:D9)</f>
        <v>7454.4008999999996</v>
      </c>
      <c r="E10" s="10">
        <f t="shared" si="0"/>
        <v>6045.5991000000004</v>
      </c>
      <c r="F10" t="str">
        <f t="shared" si="1"/>
        <v>w budżecie</v>
      </c>
    </row>
  </sheetData>
  <conditionalFormatting sqref="F2:F1000">
    <cfRule type="containsText" dxfId="8" priority="1" stopIfTrue="1" operator="containsText" text="przekroczono">
      <formula>NOT(ISERROR(SEARCH("przekroczono",F2)))</formula>
    </cfRule>
    <cfRule type="containsText" dxfId="7" priority="7" stopIfTrue="1" operator="containsText" text="wysokie zużycie budżetu">
      <formula>NOT(ISERROR(SEARCH("wysokie zużycie budżetu",F2)))</formula>
    </cfRule>
    <cfRule type="containsText" dxfId="6" priority="8" stopIfTrue="1" operator="containsText" text="w budżecie">
      <formula>NOT(ISERROR(SEARCH("w budżecie",F2)))</formula>
    </cfRule>
    <cfRule type="containsText" dxfId="5" priority="9" operator="containsText" text="brak wydatków">
      <formula>NOT(ISERROR(SEARCH("brak wydatków",F2)))</formula>
    </cfRule>
  </conditionalFormatting>
  <pageMargins left="0.7" right="0.7" top="0.75" bottom="0.75" header="0.3" footer="0.3"/>
  <headerFooter>
    <oddHeader>&amp;L&amp;"Aptos"&amp;12&amp;KFF9900 INFORMACJE POUFNE&amp;1#_x000D_</oddHeader>
  </headerFooter>
  <ignoredErrors>
    <ignoredError sqref="F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047A-32E9-4A5B-9BDE-668D4CC0EC59}">
  <sheetPr>
    <tabColor theme="5" tint="-0.249977111117893"/>
  </sheetPr>
  <dimension ref="A1:J8"/>
  <sheetViews>
    <sheetView workbookViewId="0">
      <selection activeCell="I11" sqref="I11"/>
    </sheetView>
  </sheetViews>
  <sheetFormatPr defaultColWidth="15" defaultRowHeight="14.25"/>
  <cols>
    <col min="5" max="5" width="15.33203125" customWidth="1"/>
  </cols>
  <sheetData>
    <row r="1" spans="1:10" ht="28.5">
      <c r="A1" s="1" t="s">
        <v>33</v>
      </c>
      <c r="B1" s="1" t="s">
        <v>34</v>
      </c>
      <c r="C1" s="1" t="s">
        <v>35</v>
      </c>
      <c r="D1" s="1" t="s">
        <v>23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24</v>
      </c>
      <c r="J1" s="1" t="s">
        <v>1</v>
      </c>
    </row>
    <row r="2" spans="1:10">
      <c r="A2" s="2" t="s">
        <v>25</v>
      </c>
      <c r="B2" s="6">
        <v>46086</v>
      </c>
      <c r="C2" s="6">
        <v>46093</v>
      </c>
      <c r="D2" s="2" t="s">
        <v>26</v>
      </c>
      <c r="E2" s="2">
        <v>1234567890</v>
      </c>
      <c r="F2" s="2">
        <v>813.01</v>
      </c>
      <c r="G2" s="7">
        <v>0.23</v>
      </c>
      <c r="H2" s="3">
        <f t="shared" ref="H2:H4" si="0">F2+(F2*G2)</f>
        <v>1000.0023</v>
      </c>
      <c r="I2" s="2" t="s">
        <v>5</v>
      </c>
      <c r="J2" s="2" t="s">
        <v>40</v>
      </c>
    </row>
    <row r="3" spans="1:10" ht="28.5">
      <c r="A3" s="2" t="s">
        <v>27</v>
      </c>
      <c r="B3" s="6">
        <v>46091</v>
      </c>
      <c r="C3" s="6">
        <v>46091</v>
      </c>
      <c r="D3" s="2" t="s">
        <v>28</v>
      </c>
      <c r="E3" s="2">
        <v>9876543210</v>
      </c>
      <c r="F3" s="8">
        <v>1626.02</v>
      </c>
      <c r="G3" s="7">
        <v>0.23</v>
      </c>
      <c r="H3" s="3">
        <f t="shared" si="0"/>
        <v>2000.0046</v>
      </c>
      <c r="I3" s="2" t="s">
        <v>7</v>
      </c>
      <c r="J3" s="2" t="s">
        <v>41</v>
      </c>
    </row>
    <row r="4" spans="1:10" ht="28.5">
      <c r="A4" s="2" t="s">
        <v>29</v>
      </c>
      <c r="B4" s="6">
        <v>46093</v>
      </c>
      <c r="C4" s="6">
        <v>46093</v>
      </c>
      <c r="D4" s="2" t="s">
        <v>30</v>
      </c>
      <c r="E4" s="2">
        <v>1112223334</v>
      </c>
      <c r="F4" s="2">
        <v>487.8</v>
      </c>
      <c r="G4" s="7">
        <v>0.23</v>
      </c>
      <c r="H4" s="3">
        <f t="shared" si="0"/>
        <v>599.99400000000003</v>
      </c>
      <c r="I4" s="2" t="s">
        <v>12</v>
      </c>
      <c r="J4" s="2" t="s">
        <v>31</v>
      </c>
    </row>
    <row r="5" spans="1:10" ht="28.5">
      <c r="A5" s="2" t="s">
        <v>32</v>
      </c>
      <c r="B5" s="6">
        <v>46093</v>
      </c>
      <c r="C5" s="6">
        <v>46093</v>
      </c>
      <c r="D5" s="2" t="s">
        <v>28</v>
      </c>
      <c r="E5" s="2">
        <v>987654333</v>
      </c>
      <c r="F5" s="8">
        <v>1800</v>
      </c>
      <c r="G5" s="7">
        <v>0.23</v>
      </c>
      <c r="H5" s="3">
        <f>F5+(F5*G5)</f>
        <v>2214</v>
      </c>
      <c r="I5" s="2" t="s">
        <v>7</v>
      </c>
      <c r="J5" s="2" t="s">
        <v>41</v>
      </c>
    </row>
    <row r="6" spans="1:10">
      <c r="C6" s="5">
        <v>46095</v>
      </c>
      <c r="D6" s="2" t="s">
        <v>45</v>
      </c>
      <c r="E6" s="2">
        <v>8777665433</v>
      </c>
      <c r="F6">
        <v>280</v>
      </c>
      <c r="G6" s="7">
        <v>0.23</v>
      </c>
      <c r="H6" s="3">
        <f>F6+(F6*G6)</f>
        <v>344.4</v>
      </c>
      <c r="I6" s="2" t="s">
        <v>5</v>
      </c>
      <c r="J6" s="2" t="s">
        <v>46</v>
      </c>
    </row>
    <row r="7" spans="1:10" ht="28.5">
      <c r="C7" s="5">
        <v>45366</v>
      </c>
      <c r="D7" s="2" t="s">
        <v>47</v>
      </c>
      <c r="E7" s="2">
        <v>8888888888</v>
      </c>
      <c r="F7">
        <v>1200</v>
      </c>
      <c r="G7" s="7">
        <v>0.08</v>
      </c>
      <c r="H7" s="3">
        <f>F7+(F7*G7)</f>
        <v>1296</v>
      </c>
      <c r="I7" s="2" t="s">
        <v>11</v>
      </c>
      <c r="J7" s="2" t="s">
        <v>48</v>
      </c>
    </row>
    <row r="8" spans="1:10">
      <c r="A8" s="2"/>
      <c r="G8" s="7"/>
    </row>
  </sheetData>
  <dataValidations count="1">
    <dataValidation type="list" allowBlank="1" showInputMessage="1" showErrorMessage="1" sqref="G2:G8" xr:uid="{63FB73D0-9A63-4A2C-80C0-7584DF4EF670}">
      <mc:AlternateContent xmlns:x12ac="http://schemas.microsoft.com/office/spreadsheetml/2011/1/ac" xmlns:mc="http://schemas.openxmlformats.org/markup-compatibility/2006">
        <mc:Choice Requires="x12ac">
          <x12ac:list>0,"0,05","0,08","0,23"</x12ac:list>
        </mc:Choice>
        <mc:Fallback>
          <formula1>"0,0,05,0,08,0,23"</formula1>
        </mc:Fallback>
      </mc:AlternateContent>
    </dataValidation>
  </dataValidations>
  <pageMargins left="0.7" right="0.7" top="0.75" bottom="0.75" header="0.3" footer="0.3"/>
  <headerFooter>
    <oddHeader>&amp;L&amp;"Aptos"&amp;12&amp;KFF9900 INFORMACJE POUFNE&amp;1#_x000D_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327EFD-3D0A-4626-B0CF-D7DABCA6AFFE}">
          <x14:formula1>
            <xm:f>Budżet!$A$2:$A$9</xm:f>
          </x14:formula1>
          <xm:sqref>I2:I35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4D48-AA47-4C1A-B2B9-8EF50FECA87E}">
  <sheetPr>
    <tabColor theme="5" tint="-0.249977111117893"/>
  </sheetPr>
  <dimension ref="A1:C12"/>
  <sheetViews>
    <sheetView showGridLines="0" workbookViewId="0">
      <selection activeCell="E13" sqref="E13"/>
    </sheetView>
  </sheetViews>
  <sheetFormatPr defaultRowHeight="14.25"/>
  <cols>
    <col min="1" max="1" width="24.265625" customWidth="1"/>
    <col min="2" max="2" width="22.19921875" customWidth="1"/>
    <col min="5" max="5" width="56.53125" customWidth="1"/>
  </cols>
  <sheetData>
    <row r="1" spans="1:3">
      <c r="A1" s="2" t="s">
        <v>57</v>
      </c>
      <c r="B1" s="2">
        <f>SUM(Budżet!C:C)</f>
        <v>27000</v>
      </c>
    </row>
    <row r="2" spans="1:3">
      <c r="A2" s="2" t="s">
        <v>58</v>
      </c>
      <c r="B2" s="10">
        <f>SUM(Budżet!D:D)</f>
        <v>14908.801799999999</v>
      </c>
    </row>
    <row r="3" spans="1:3">
      <c r="A3" s="2" t="s">
        <v>59</v>
      </c>
      <c r="B3" s="16">
        <f>B2/B1</f>
        <v>0.5521778444444444</v>
      </c>
    </row>
    <row r="4" spans="1:3">
      <c r="A4" s="2" t="s">
        <v>60</v>
      </c>
      <c r="B4" s="2">
        <f>COUNTIF(Budżet!F:F,"wysokie zużycie budżetu")</f>
        <v>2</v>
      </c>
    </row>
    <row r="5" spans="1:3">
      <c r="A5" s="2" t="s">
        <v>61</v>
      </c>
      <c r="B5" s="2">
        <f>COUNTIF(Budżet!F:F,"przekroczono")</f>
        <v>1</v>
      </c>
    </row>
    <row r="9" spans="1:3">
      <c r="A9" s="17" t="s">
        <v>62</v>
      </c>
    </row>
    <row r="10" spans="1:3">
      <c r="A10" s="47" t="str">
        <f>IF(COUNTIF(Budżet!F:F,"przekroczono")&gt;0,
"⚠️ Uwaga! Przekroczono budżet w co najmniej jednej kategorii.",
 IF(COUNTIF(Budżet!F:F,"ryzyko")&gt;0,
"⚠️ Zbliżasz się do limitu w kilku kategoriach.",
"Budżet w normie. Kontynuuj dobrą pracę!"))</f>
        <v>⚠️ Uwaga! Przekroczono budżet w co najmniej jednej kategorii.</v>
      </c>
      <c r="B10" s="47"/>
      <c r="C10" s="47"/>
    </row>
    <row r="11" spans="1:3">
      <c r="A11" s="47"/>
      <c r="B11" s="47"/>
      <c r="C11" s="47"/>
    </row>
    <row r="12" spans="1:3">
      <c r="A12" s="47"/>
      <c r="B12" s="47"/>
      <c r="C12" s="47"/>
    </row>
  </sheetData>
  <mergeCells count="1">
    <mergeCell ref="A10:C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3315-F41D-41C7-BD65-D20A67E53F78}">
  <sheetPr>
    <tabColor rgb="FF33CCCC"/>
  </sheetPr>
  <dimension ref="A2:A76"/>
  <sheetViews>
    <sheetView showGridLines="0" workbookViewId="0">
      <selection activeCell="M7" sqref="M7"/>
    </sheetView>
  </sheetViews>
  <sheetFormatPr defaultRowHeight="14.25"/>
  <sheetData>
    <row r="2" spans="1:1">
      <c r="A2" s="28" t="s">
        <v>132</v>
      </c>
    </row>
    <row r="3" spans="1:1">
      <c r="A3" t="s">
        <v>133</v>
      </c>
    </row>
    <row r="7" spans="1:1">
      <c r="A7" s="32" t="s">
        <v>134</v>
      </c>
    </row>
    <row r="9" spans="1:1">
      <c r="A9" s="32" t="s">
        <v>135</v>
      </c>
    </row>
    <row r="11" spans="1:1">
      <c r="A11" t="s">
        <v>136</v>
      </c>
    </row>
    <row r="12" spans="1:1">
      <c r="A12" t="s">
        <v>137</v>
      </c>
    </row>
    <row r="14" spans="1:1">
      <c r="A14" s="32" t="s">
        <v>138</v>
      </c>
    </row>
    <row r="16" spans="1:1">
      <c r="A16" t="s">
        <v>139</v>
      </c>
    </row>
    <row r="17" spans="1:1">
      <c r="A17" t="s">
        <v>140</v>
      </c>
    </row>
    <row r="19" spans="1:1">
      <c r="A19" s="32" t="s">
        <v>141</v>
      </c>
    </row>
    <row r="21" spans="1:1">
      <c r="A21" t="s">
        <v>142</v>
      </c>
    </row>
    <row r="22" spans="1:1">
      <c r="A22" t="s">
        <v>143</v>
      </c>
    </row>
    <row r="24" spans="1:1">
      <c r="A24" s="32" t="s">
        <v>144</v>
      </c>
    </row>
    <row r="26" spans="1:1">
      <c r="A26" t="s">
        <v>145</v>
      </c>
    </row>
    <row r="27" spans="1:1">
      <c r="A27" s="30"/>
    </row>
    <row r="28" spans="1:1">
      <c r="A28" s="31" t="s">
        <v>146</v>
      </c>
    </row>
    <row r="29" spans="1:1">
      <c r="A29" s="31" t="s">
        <v>147</v>
      </c>
    </row>
    <row r="30" spans="1:1">
      <c r="A30" s="31" t="s">
        <v>148</v>
      </c>
    </row>
    <row r="32" spans="1:1">
      <c r="A32" t="s">
        <v>149</v>
      </c>
    </row>
    <row r="36" spans="1:1">
      <c r="A36" s="32" t="s">
        <v>150</v>
      </c>
    </row>
    <row r="37" spans="1:1">
      <c r="A37" s="30"/>
    </row>
    <row r="38" spans="1:1">
      <c r="A38" s="31" t="s">
        <v>151</v>
      </c>
    </row>
    <row r="39" spans="1:1">
      <c r="A39" s="30" t="s">
        <v>152</v>
      </c>
    </row>
    <row r="40" spans="1:1">
      <c r="A40" s="30"/>
    </row>
    <row r="41" spans="1:1">
      <c r="A41" s="31" t="s">
        <v>153</v>
      </c>
    </row>
    <row r="42" spans="1:1">
      <c r="A42" s="30" t="s">
        <v>154</v>
      </c>
    </row>
    <row r="43" spans="1:1">
      <c r="A43" s="30"/>
    </row>
    <row r="44" spans="1:1">
      <c r="A44" s="31" t="s">
        <v>155</v>
      </c>
    </row>
    <row r="45" spans="1:1">
      <c r="A45" s="30" t="s">
        <v>156</v>
      </c>
    </row>
    <row r="46" spans="1:1">
      <c r="A46" s="30"/>
    </row>
    <row r="47" spans="1:1">
      <c r="A47" s="31" t="s">
        <v>157</v>
      </c>
    </row>
    <row r="48" spans="1:1">
      <c r="A48" s="30" t="s">
        <v>158</v>
      </c>
    </row>
    <row r="52" spans="1:1" ht="23.25">
      <c r="A52" s="29" t="s">
        <v>74</v>
      </c>
    </row>
    <row r="53" spans="1:1">
      <c r="A53" s="30"/>
    </row>
    <row r="54" spans="1:1">
      <c r="A54" s="31" t="s">
        <v>159</v>
      </c>
    </row>
    <row r="55" spans="1:1">
      <c r="A55" s="31" t="s">
        <v>160</v>
      </c>
    </row>
    <row r="56" spans="1:1">
      <c r="A56" s="31" t="s">
        <v>161</v>
      </c>
    </row>
    <row r="58" spans="1:1">
      <c r="A58" t="s">
        <v>162</v>
      </c>
    </row>
    <row r="62" spans="1:1" ht="23.25">
      <c r="A62" s="29" t="s">
        <v>78</v>
      </c>
    </row>
    <row r="63" spans="1:1">
      <c r="A63" s="30"/>
    </row>
    <row r="64" spans="1:1">
      <c r="A64" s="30" t="s">
        <v>163</v>
      </c>
    </row>
    <row r="65" spans="1:1">
      <c r="A65" s="30" t="s">
        <v>164</v>
      </c>
    </row>
    <row r="66" spans="1:1">
      <c r="A66" s="30" t="s">
        <v>165</v>
      </c>
    </row>
    <row r="67" spans="1:1">
      <c r="A67" s="30" t="s">
        <v>166</v>
      </c>
    </row>
    <row r="71" spans="1:1" ht="23.25">
      <c r="A71" s="29" t="s">
        <v>167</v>
      </c>
    </row>
    <row r="72" spans="1:1">
      <c r="A72" s="30"/>
    </row>
    <row r="73" spans="1:1">
      <c r="A73" s="30" t="s">
        <v>168</v>
      </c>
    </row>
    <row r="74" spans="1:1">
      <c r="A74" s="30" t="s">
        <v>169</v>
      </c>
    </row>
    <row r="75" spans="1:1">
      <c r="A75" s="30" t="s">
        <v>170</v>
      </c>
    </row>
    <row r="76" spans="1:1">
      <c r="A76" s="30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59CC0-35C9-43CE-AB74-B8EB0E7FF2BB}">
  <sheetPr>
    <tabColor rgb="FF33CCCC"/>
  </sheetPr>
  <dimension ref="B3:BD85"/>
  <sheetViews>
    <sheetView showGridLines="0" topLeftCell="A27" zoomScale="90" zoomScaleNormal="90" workbookViewId="0">
      <selection activeCell="L45" sqref="L45"/>
    </sheetView>
  </sheetViews>
  <sheetFormatPr defaultColWidth="8.73046875" defaultRowHeight="14.25"/>
  <cols>
    <col min="1" max="1" width="1.59765625" style="22" customWidth="1"/>
    <col min="2" max="2" width="4.53125" style="22" customWidth="1"/>
    <col min="3" max="3" width="51.19921875" style="22" customWidth="1"/>
    <col min="4" max="4" width="14.19921875" style="22" customWidth="1"/>
    <col min="5" max="6" width="15.06640625" style="22" customWidth="1"/>
    <col min="7" max="7" width="14.06640625" style="22" customWidth="1"/>
    <col min="8" max="11" width="6.06640625" style="22" customWidth="1"/>
    <col min="12" max="12" width="8.06640625" style="22" customWidth="1"/>
    <col min="13" max="42" width="6.06640625" style="22" customWidth="1"/>
    <col min="43" max="16384" width="8.73046875" style="22"/>
  </cols>
  <sheetData>
    <row r="3" spans="2:56">
      <c r="B3" s="54" t="s">
        <v>85</v>
      </c>
      <c r="C3" s="55"/>
      <c r="D3" s="55"/>
      <c r="E3" s="55"/>
      <c r="F3" s="55"/>
      <c r="G3" s="56"/>
    </row>
    <row r="4" spans="2:56">
      <c r="B4" s="57"/>
      <c r="C4" s="58"/>
      <c r="D4" s="58"/>
      <c r="E4" s="58"/>
      <c r="F4" s="58"/>
      <c r="G4" s="59"/>
    </row>
    <row r="6" spans="2:56"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8" spans="2:56" ht="12.7" customHeight="1"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</row>
    <row r="9" spans="2:56" ht="14.45" customHeight="1"/>
    <row r="10" spans="2:56" ht="14.45" customHeight="1"/>
    <row r="11" spans="2:56" ht="14.45" customHeight="1">
      <c r="B11" s="67"/>
      <c r="C11" s="64" t="s">
        <v>86</v>
      </c>
      <c r="D11" s="61" t="s">
        <v>87</v>
      </c>
      <c r="E11" s="61" t="s">
        <v>88</v>
      </c>
      <c r="F11" s="61" t="s">
        <v>89</v>
      </c>
      <c r="G11" s="61" t="s">
        <v>90</v>
      </c>
      <c r="H11" s="51" t="s">
        <v>91</v>
      </c>
      <c r="I11" s="52"/>
      <c r="J11" s="52"/>
      <c r="K11" s="52"/>
      <c r="L11" s="53"/>
      <c r="M11" s="51" t="s">
        <v>92</v>
      </c>
      <c r="N11" s="52"/>
      <c r="O11" s="52"/>
      <c r="P11" s="52"/>
      <c r="Q11" s="53"/>
      <c r="R11" s="51" t="s">
        <v>93</v>
      </c>
      <c r="S11" s="52"/>
      <c r="T11" s="52"/>
      <c r="U11" s="52"/>
      <c r="V11" s="53"/>
      <c r="W11" s="51" t="s">
        <v>94</v>
      </c>
      <c r="X11" s="52"/>
      <c r="Y11" s="52"/>
      <c r="Z11" s="52"/>
      <c r="AA11" s="53"/>
      <c r="AB11" s="51" t="s">
        <v>95</v>
      </c>
      <c r="AC11" s="52"/>
      <c r="AD11" s="52"/>
      <c r="AE11" s="52"/>
      <c r="AF11" s="53"/>
      <c r="AG11" s="51" t="s">
        <v>96</v>
      </c>
      <c r="AH11" s="52"/>
      <c r="AI11" s="52"/>
      <c r="AJ11" s="52"/>
      <c r="AK11" s="53"/>
      <c r="AL11" s="51" t="s">
        <v>97</v>
      </c>
      <c r="AM11" s="52"/>
      <c r="AN11" s="52"/>
      <c r="AO11" s="52"/>
      <c r="AP11" s="53"/>
      <c r="AQ11" s="23"/>
    </row>
    <row r="12" spans="2:56">
      <c r="B12" s="68"/>
      <c r="C12" s="65"/>
      <c r="D12" s="62"/>
      <c r="E12" s="62"/>
      <c r="F12" s="62"/>
      <c r="G12" s="62"/>
      <c r="H12" s="48">
        <v>45658</v>
      </c>
      <c r="I12" s="49"/>
      <c r="J12" s="49"/>
      <c r="K12" s="49"/>
      <c r="L12" s="50"/>
      <c r="M12" s="48">
        <v>45665</v>
      </c>
      <c r="N12" s="49"/>
      <c r="O12" s="49"/>
      <c r="P12" s="49"/>
      <c r="Q12" s="50"/>
      <c r="R12" s="48">
        <v>45672</v>
      </c>
      <c r="S12" s="49"/>
      <c r="T12" s="49"/>
      <c r="U12" s="49"/>
      <c r="V12" s="50"/>
      <c r="W12" s="48">
        <v>45679</v>
      </c>
      <c r="X12" s="49"/>
      <c r="Y12" s="49"/>
      <c r="Z12" s="49"/>
      <c r="AA12" s="50"/>
      <c r="AB12" s="48">
        <v>45686</v>
      </c>
      <c r="AC12" s="49"/>
      <c r="AD12" s="49"/>
      <c r="AE12" s="49"/>
      <c r="AF12" s="50"/>
      <c r="AG12" s="48">
        <v>45693</v>
      </c>
      <c r="AH12" s="49"/>
      <c r="AI12" s="49"/>
      <c r="AJ12" s="49"/>
      <c r="AK12" s="50"/>
      <c r="AL12" s="48">
        <v>45700</v>
      </c>
      <c r="AM12" s="49"/>
      <c r="AN12" s="49"/>
      <c r="AO12" s="49"/>
      <c r="AP12" s="50"/>
    </row>
    <row r="13" spans="2:56">
      <c r="B13" s="68"/>
      <c r="C13" s="65"/>
      <c r="D13" s="62"/>
      <c r="E13" s="62"/>
      <c r="F13" s="62"/>
      <c r="G13" s="62"/>
      <c r="H13" s="33"/>
      <c r="I13" s="35"/>
      <c r="J13" s="36"/>
      <c r="K13" s="36">
        <f>DATE(2026,1,1)</f>
        <v>46023</v>
      </c>
      <c r="L13" s="36">
        <f>WORKDAY(K13,1)</f>
        <v>46024</v>
      </c>
      <c r="M13" s="36">
        <f>WORKDAY(L13,1)</f>
        <v>46027</v>
      </c>
      <c r="N13" s="36">
        <f t="shared" ref="N13:AK13" si="0">WORKDAY(M13,1)</f>
        <v>46028</v>
      </c>
      <c r="O13" s="36">
        <f t="shared" si="0"/>
        <v>46029</v>
      </c>
      <c r="P13" s="36">
        <f t="shared" si="0"/>
        <v>46030</v>
      </c>
      <c r="Q13" s="36">
        <f t="shared" si="0"/>
        <v>46031</v>
      </c>
      <c r="R13" s="36">
        <f t="shared" si="0"/>
        <v>46034</v>
      </c>
      <c r="S13" s="36">
        <f t="shared" si="0"/>
        <v>46035</v>
      </c>
      <c r="T13" s="36">
        <f t="shared" si="0"/>
        <v>46036</v>
      </c>
      <c r="U13" s="36">
        <f t="shared" si="0"/>
        <v>46037</v>
      </c>
      <c r="V13" s="36">
        <f t="shared" si="0"/>
        <v>46038</v>
      </c>
      <c r="W13" s="36">
        <f t="shared" si="0"/>
        <v>46041</v>
      </c>
      <c r="X13" s="36">
        <f t="shared" si="0"/>
        <v>46042</v>
      </c>
      <c r="Y13" s="36">
        <f t="shared" si="0"/>
        <v>46043</v>
      </c>
      <c r="Z13" s="36">
        <f t="shared" si="0"/>
        <v>46044</v>
      </c>
      <c r="AA13" s="36">
        <f t="shared" si="0"/>
        <v>46045</v>
      </c>
      <c r="AB13" s="36">
        <f t="shared" si="0"/>
        <v>46048</v>
      </c>
      <c r="AC13" s="36">
        <f t="shared" si="0"/>
        <v>46049</v>
      </c>
      <c r="AD13" s="36">
        <f t="shared" si="0"/>
        <v>46050</v>
      </c>
      <c r="AE13" s="36">
        <f t="shared" si="0"/>
        <v>46051</v>
      </c>
      <c r="AF13" s="36">
        <f t="shared" si="0"/>
        <v>46052</v>
      </c>
      <c r="AG13" s="36">
        <f t="shared" si="0"/>
        <v>46055</v>
      </c>
      <c r="AH13" s="36">
        <f t="shared" si="0"/>
        <v>46056</v>
      </c>
      <c r="AI13" s="36">
        <f t="shared" si="0"/>
        <v>46057</v>
      </c>
      <c r="AJ13" s="36">
        <f t="shared" si="0"/>
        <v>46058</v>
      </c>
      <c r="AK13" s="36">
        <f t="shared" si="0"/>
        <v>46059</v>
      </c>
      <c r="AL13" s="36">
        <f>DATE(2026,2,8)</f>
        <v>46061</v>
      </c>
      <c r="AM13" s="36">
        <f>DATE(2026,2,9)</f>
        <v>46062</v>
      </c>
      <c r="AN13" s="36">
        <f>DATE(2026,2,10)</f>
        <v>46063</v>
      </c>
      <c r="AO13" s="36">
        <f>DATE(2026,2,11)</f>
        <v>46064</v>
      </c>
      <c r="AP13" s="36">
        <f>DATE(2026,2,12)</f>
        <v>46065</v>
      </c>
    </row>
    <row r="14" spans="2:56">
      <c r="B14" s="69"/>
      <c r="C14" s="66"/>
      <c r="D14" s="63"/>
      <c r="E14" s="63"/>
      <c r="F14" s="63"/>
      <c r="G14" s="63"/>
      <c r="H14" s="24"/>
      <c r="I14" s="24"/>
      <c r="J14" s="24"/>
      <c r="K14" s="24" t="s">
        <v>99</v>
      </c>
      <c r="L14" s="24" t="s">
        <v>101</v>
      </c>
      <c r="M14" s="24" t="s">
        <v>98</v>
      </c>
      <c r="N14" s="24" t="s">
        <v>99</v>
      </c>
      <c r="O14" s="24" t="s">
        <v>100</v>
      </c>
      <c r="P14" s="24" t="s">
        <v>99</v>
      </c>
      <c r="Q14" s="24" t="s">
        <v>101</v>
      </c>
      <c r="R14" s="24" t="s">
        <v>98</v>
      </c>
      <c r="S14" s="24" t="s">
        <v>99</v>
      </c>
      <c r="T14" s="24" t="s">
        <v>100</v>
      </c>
      <c r="U14" s="24" t="s">
        <v>99</v>
      </c>
      <c r="V14" s="24" t="s">
        <v>101</v>
      </c>
      <c r="W14" s="24" t="s">
        <v>98</v>
      </c>
      <c r="X14" s="24" t="s">
        <v>99</v>
      </c>
      <c r="Y14" s="24" t="s">
        <v>100</v>
      </c>
      <c r="Z14" s="24" t="s">
        <v>99</v>
      </c>
      <c r="AA14" s="24" t="s">
        <v>101</v>
      </c>
      <c r="AB14" s="24" t="s">
        <v>98</v>
      </c>
      <c r="AC14" s="24" t="s">
        <v>99</v>
      </c>
      <c r="AD14" s="24" t="s">
        <v>100</v>
      </c>
      <c r="AE14" s="24" t="s">
        <v>99</v>
      </c>
      <c r="AF14" s="24" t="s">
        <v>101</v>
      </c>
      <c r="AG14" s="24" t="s">
        <v>98</v>
      </c>
      <c r="AH14" s="24" t="s">
        <v>99</v>
      </c>
      <c r="AI14" s="24" t="s">
        <v>100</v>
      </c>
      <c r="AJ14" s="24" t="s">
        <v>99</v>
      </c>
      <c r="AK14" s="24" t="s">
        <v>101</v>
      </c>
      <c r="AL14" s="24" t="s">
        <v>98</v>
      </c>
      <c r="AM14" s="24" t="s">
        <v>99</v>
      </c>
      <c r="AN14" s="24" t="s">
        <v>100</v>
      </c>
      <c r="AO14" s="24" t="s">
        <v>99</v>
      </c>
      <c r="AP14" s="24" t="s">
        <v>101</v>
      </c>
    </row>
    <row r="15" spans="2:56" ht="14.45" customHeight="1">
      <c r="B15" s="25">
        <v>1</v>
      </c>
      <c r="C15" s="26" t="s">
        <v>102</v>
      </c>
      <c r="D15" s="34">
        <v>46024</v>
      </c>
      <c r="E15" s="34">
        <v>46024</v>
      </c>
      <c r="F15" s="26" t="s">
        <v>103</v>
      </c>
      <c r="G15" s="26" t="s">
        <v>173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</row>
    <row r="16" spans="2:56" ht="14.45" customHeight="1">
      <c r="B16" s="25">
        <v>2</v>
      </c>
      <c r="C16" s="26" t="s">
        <v>105</v>
      </c>
      <c r="D16" s="34">
        <v>46025</v>
      </c>
      <c r="E16" s="34">
        <v>46025</v>
      </c>
      <c r="F16" s="26" t="s">
        <v>106</v>
      </c>
      <c r="G16" s="26" t="s">
        <v>104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</row>
    <row r="17" spans="2:42" ht="14.45" customHeight="1">
      <c r="B17" s="25">
        <v>3</v>
      </c>
      <c r="C17" s="26" t="s">
        <v>107</v>
      </c>
      <c r="D17" s="34">
        <v>46025</v>
      </c>
      <c r="E17" s="34">
        <v>46027</v>
      </c>
      <c r="F17" s="26" t="s">
        <v>103</v>
      </c>
      <c r="G17" s="26" t="s">
        <v>104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</row>
    <row r="18" spans="2:42" ht="14.45" customHeight="1">
      <c r="B18" s="25">
        <v>4</v>
      </c>
      <c r="C18" s="26" t="s">
        <v>108</v>
      </c>
      <c r="D18" s="34">
        <v>46025</v>
      </c>
      <c r="E18" s="34">
        <v>46027</v>
      </c>
      <c r="F18" s="26" t="s">
        <v>106</v>
      </c>
      <c r="G18" s="26" t="s">
        <v>104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</row>
    <row r="19" spans="2:42" ht="14.45" customHeight="1">
      <c r="B19" s="25">
        <v>5</v>
      </c>
      <c r="C19" s="26" t="s">
        <v>109</v>
      </c>
      <c r="D19" s="34">
        <v>46025</v>
      </c>
      <c r="E19" s="34">
        <v>46027</v>
      </c>
      <c r="F19" s="26" t="s">
        <v>103</v>
      </c>
      <c r="G19" s="26" t="s">
        <v>172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</row>
    <row r="20" spans="2:42" ht="14.45" customHeight="1">
      <c r="B20" s="25">
        <v>6</v>
      </c>
      <c r="C20" s="26" t="s">
        <v>110</v>
      </c>
      <c r="D20" s="34">
        <v>46026</v>
      </c>
      <c r="E20" s="34">
        <v>46031</v>
      </c>
      <c r="F20" s="26" t="s">
        <v>106</v>
      </c>
      <c r="G20" s="26" t="s">
        <v>172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</row>
    <row r="21" spans="2:42" ht="14.45" customHeight="1">
      <c r="B21" s="25">
        <v>7</v>
      </c>
      <c r="C21" s="26" t="s">
        <v>111</v>
      </c>
      <c r="D21" s="34">
        <v>46034</v>
      </c>
      <c r="E21" s="34">
        <v>46034</v>
      </c>
      <c r="F21" s="26" t="s">
        <v>103</v>
      </c>
      <c r="G21" s="26" t="s">
        <v>172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</row>
    <row r="22" spans="2:42" ht="14.45" customHeight="1">
      <c r="B22" s="25">
        <v>8</v>
      </c>
      <c r="C22" s="26" t="s">
        <v>112</v>
      </c>
      <c r="D22" s="34">
        <v>46034</v>
      </c>
      <c r="E22" s="34">
        <v>46034</v>
      </c>
      <c r="F22" s="26" t="s">
        <v>106</v>
      </c>
      <c r="G22" s="26" t="s">
        <v>172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</row>
    <row r="23" spans="2:42" ht="14.45" customHeight="1">
      <c r="B23" s="25">
        <v>9</v>
      </c>
      <c r="C23" s="27" t="s">
        <v>113</v>
      </c>
      <c r="D23" s="34">
        <v>46034</v>
      </c>
      <c r="E23" s="34">
        <v>46034</v>
      </c>
      <c r="F23" s="26" t="s">
        <v>103</v>
      </c>
      <c r="G23" s="26" t="s">
        <v>172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</row>
    <row r="24" spans="2:42" ht="14.45" customHeight="1">
      <c r="B24" s="25">
        <v>10</v>
      </c>
      <c r="C24" s="26" t="s">
        <v>114</v>
      </c>
      <c r="D24" s="34">
        <v>46034</v>
      </c>
      <c r="E24" s="34">
        <v>46037</v>
      </c>
      <c r="F24" s="26" t="s">
        <v>106</v>
      </c>
      <c r="G24" s="26" t="s">
        <v>172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</row>
    <row r="25" spans="2:42" ht="14.45" customHeight="1">
      <c r="B25" s="25">
        <v>11</v>
      </c>
      <c r="C25" s="26" t="s">
        <v>115</v>
      </c>
      <c r="D25" s="34">
        <v>46038</v>
      </c>
      <c r="E25" s="34">
        <v>46039</v>
      </c>
      <c r="F25" s="26" t="s">
        <v>103</v>
      </c>
      <c r="G25" s="26" t="s">
        <v>172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</row>
    <row r="26" spans="2:42" ht="14.45" customHeight="1">
      <c r="B26" s="25">
        <v>12</v>
      </c>
      <c r="C26" s="26" t="s">
        <v>116</v>
      </c>
      <c r="D26" s="34">
        <v>46039</v>
      </c>
      <c r="E26" s="34">
        <v>46040</v>
      </c>
      <c r="F26" s="26" t="s">
        <v>106</v>
      </c>
      <c r="G26" s="26" t="s">
        <v>172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</row>
    <row r="27" spans="2:42" ht="14.45" customHeight="1">
      <c r="B27" s="25">
        <v>13</v>
      </c>
      <c r="C27" s="26" t="s">
        <v>117</v>
      </c>
      <c r="D27" s="34">
        <v>46041</v>
      </c>
      <c r="E27" s="34">
        <v>46041</v>
      </c>
      <c r="F27" s="26" t="s">
        <v>103</v>
      </c>
      <c r="G27" s="26" t="s">
        <v>172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</row>
    <row r="28" spans="2:42" ht="14.45" customHeight="1">
      <c r="B28" s="25">
        <v>14</v>
      </c>
      <c r="C28" s="26" t="s">
        <v>118</v>
      </c>
      <c r="D28" s="34">
        <v>46044</v>
      </c>
      <c r="E28" s="34">
        <v>46045</v>
      </c>
      <c r="F28" s="26" t="s">
        <v>106</v>
      </c>
      <c r="G28" s="26" t="s">
        <v>172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2:42" ht="14.45" customHeight="1">
      <c r="B29" s="25">
        <v>15</v>
      </c>
      <c r="C29" s="26" t="s">
        <v>119</v>
      </c>
      <c r="D29" s="34">
        <v>46044</v>
      </c>
      <c r="E29" s="34">
        <v>46045</v>
      </c>
      <c r="F29" s="26" t="s">
        <v>103</v>
      </c>
      <c r="G29" s="26" t="s">
        <v>172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2:42" ht="14.45" customHeight="1">
      <c r="B30" s="25">
        <v>16</v>
      </c>
      <c r="C30" s="26" t="s">
        <v>120</v>
      </c>
      <c r="D30" s="34">
        <v>46045</v>
      </c>
      <c r="E30" s="34">
        <v>46048</v>
      </c>
      <c r="F30" s="26" t="s">
        <v>106</v>
      </c>
      <c r="G30" s="26" t="s">
        <v>172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</row>
    <row r="31" spans="2:42" ht="14.45" customHeight="1">
      <c r="B31" s="25">
        <v>17</v>
      </c>
      <c r="C31" s="26" t="s">
        <v>121</v>
      </c>
      <c r="D31" s="34">
        <v>46051</v>
      </c>
      <c r="E31" s="34">
        <v>46051</v>
      </c>
      <c r="F31" s="26" t="s">
        <v>103</v>
      </c>
      <c r="G31" s="26" t="s">
        <v>172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</row>
    <row r="32" spans="2:42" ht="14.45" customHeight="1">
      <c r="B32" s="25">
        <v>18</v>
      </c>
      <c r="C32" s="26" t="s">
        <v>122</v>
      </c>
      <c r="D32" s="34">
        <v>46052</v>
      </c>
      <c r="E32" s="34">
        <v>46054</v>
      </c>
      <c r="F32" s="26" t="s">
        <v>106</v>
      </c>
      <c r="G32" s="26" t="s">
        <v>172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2:42" ht="14.45" customHeight="1">
      <c r="B33" s="25">
        <v>19</v>
      </c>
      <c r="C33" s="26" t="s">
        <v>123</v>
      </c>
      <c r="D33" s="34">
        <v>46055</v>
      </c>
      <c r="E33" s="34">
        <v>46055</v>
      </c>
      <c r="F33" s="26" t="s">
        <v>103</v>
      </c>
      <c r="G33" s="26" t="s">
        <v>172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2:42" ht="14.45" customHeight="1">
      <c r="B34" s="25">
        <v>20</v>
      </c>
      <c r="C34" s="26" t="s">
        <v>124</v>
      </c>
      <c r="D34" s="34">
        <v>46059</v>
      </c>
      <c r="E34" s="34">
        <v>46059</v>
      </c>
      <c r="F34" s="26" t="s">
        <v>106</v>
      </c>
      <c r="G34" s="26" t="s">
        <v>172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2:42" ht="14.45" customHeight="1">
      <c r="B35" s="25">
        <v>21</v>
      </c>
      <c r="C35" s="26" t="s">
        <v>125</v>
      </c>
      <c r="D35" s="34">
        <v>46059</v>
      </c>
      <c r="E35" s="34">
        <v>46059</v>
      </c>
      <c r="F35" s="26" t="s">
        <v>103</v>
      </c>
      <c r="G35" s="26" t="s">
        <v>172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2:42" ht="14.45" customHeight="1">
      <c r="B36" s="25">
        <v>22</v>
      </c>
      <c r="C36" s="26" t="s">
        <v>126</v>
      </c>
      <c r="D36" s="34">
        <v>46059</v>
      </c>
      <c r="E36" s="34">
        <v>46059</v>
      </c>
      <c r="F36" s="26" t="s">
        <v>106</v>
      </c>
      <c r="G36" s="26" t="s">
        <v>172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2:42">
      <c r="B37" s="25">
        <v>23</v>
      </c>
      <c r="C37" s="26" t="s">
        <v>127</v>
      </c>
      <c r="D37" s="34">
        <v>46060</v>
      </c>
      <c r="E37" s="34">
        <v>46060</v>
      </c>
      <c r="F37" s="26" t="s">
        <v>103</v>
      </c>
      <c r="G37" s="26" t="s">
        <v>172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2:42">
      <c r="B38" s="25">
        <v>24</v>
      </c>
      <c r="C38" s="26" t="s">
        <v>128</v>
      </c>
      <c r="D38" s="34">
        <v>46060</v>
      </c>
      <c r="E38" s="34">
        <v>46060</v>
      </c>
      <c r="F38" s="26" t="s">
        <v>106</v>
      </c>
      <c r="G38" s="26" t="s">
        <v>172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2:42">
      <c r="B39" s="25">
        <v>25</v>
      </c>
      <c r="C39" s="26" t="s">
        <v>129</v>
      </c>
      <c r="D39" s="34">
        <v>46065</v>
      </c>
      <c r="E39" s="34">
        <v>46068</v>
      </c>
      <c r="F39" s="26" t="s">
        <v>103</v>
      </c>
      <c r="G39" s="26" t="s">
        <v>172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2:42">
      <c r="B40" s="25">
        <v>26</v>
      </c>
      <c r="C40" s="26" t="s">
        <v>130</v>
      </c>
      <c r="D40" s="34">
        <v>46069</v>
      </c>
      <c r="E40" s="34">
        <v>46069</v>
      </c>
      <c r="F40" s="26" t="s">
        <v>131</v>
      </c>
      <c r="G40" s="26" t="s">
        <v>172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2:42">
      <c r="D41" s="37"/>
      <c r="E41" s="37"/>
    </row>
    <row r="42" spans="2:42">
      <c r="D42" s="37"/>
      <c r="E42" s="37"/>
    </row>
    <row r="43" spans="2:42">
      <c r="D43" s="37"/>
      <c r="E43" s="37"/>
    </row>
    <row r="44" spans="2:42">
      <c r="D44" s="37"/>
      <c r="E44" s="37"/>
    </row>
    <row r="45" spans="2:42">
      <c r="D45" s="37"/>
      <c r="E45" s="37"/>
    </row>
    <row r="46" spans="2:42">
      <c r="D46" s="37"/>
      <c r="E46" s="37"/>
    </row>
    <row r="47" spans="2:42">
      <c r="D47" s="37"/>
      <c r="E47" s="37"/>
    </row>
    <row r="48" spans="2:42">
      <c r="D48" s="37"/>
      <c r="E48" s="37"/>
    </row>
    <row r="49" spans="4:5">
      <c r="D49" s="37"/>
      <c r="E49" s="37"/>
    </row>
    <row r="50" spans="4:5">
      <c r="D50" s="37"/>
      <c r="E50" s="37"/>
    </row>
    <row r="51" spans="4:5">
      <c r="D51" s="37"/>
      <c r="E51" s="37"/>
    </row>
    <row r="52" spans="4:5">
      <c r="D52" s="37"/>
      <c r="E52" s="37"/>
    </row>
    <row r="53" spans="4:5">
      <c r="D53" s="37"/>
    </row>
    <row r="54" spans="4:5">
      <c r="D54" s="37"/>
    </row>
    <row r="55" spans="4:5">
      <c r="D55" s="37"/>
    </row>
    <row r="56" spans="4:5">
      <c r="D56" s="37"/>
    </row>
    <row r="57" spans="4:5">
      <c r="D57" s="37"/>
    </row>
    <row r="58" spans="4:5">
      <c r="D58" s="37"/>
    </row>
    <row r="59" spans="4:5">
      <c r="D59" s="37"/>
    </row>
    <row r="60" spans="4:5">
      <c r="D60" s="37"/>
    </row>
    <row r="61" spans="4:5">
      <c r="D61" s="37"/>
    </row>
    <row r="62" spans="4:5">
      <c r="D62" s="37"/>
    </row>
    <row r="63" spans="4:5">
      <c r="D63" s="37"/>
    </row>
    <row r="64" spans="4:5">
      <c r="D64" s="37"/>
    </row>
    <row r="65" spans="4:4">
      <c r="D65" s="37"/>
    </row>
    <row r="66" spans="4:4">
      <c r="D66" s="37"/>
    </row>
    <row r="67" spans="4:4">
      <c r="D67" s="37"/>
    </row>
    <row r="68" spans="4:4">
      <c r="D68" s="37"/>
    </row>
    <row r="69" spans="4:4">
      <c r="D69" s="37"/>
    </row>
    <row r="70" spans="4:4">
      <c r="D70" s="37"/>
    </row>
    <row r="71" spans="4:4">
      <c r="D71" s="37"/>
    </row>
    <row r="72" spans="4:4">
      <c r="D72" s="37"/>
    </row>
    <row r="73" spans="4:4">
      <c r="D73" s="37"/>
    </row>
    <row r="74" spans="4:4">
      <c r="D74" s="37"/>
    </row>
    <row r="75" spans="4:4">
      <c r="D75" s="37"/>
    </row>
    <row r="76" spans="4:4">
      <c r="D76" s="37"/>
    </row>
    <row r="77" spans="4:4">
      <c r="D77" s="37"/>
    </row>
    <row r="78" spans="4:4">
      <c r="D78" s="37"/>
    </row>
    <row r="79" spans="4:4">
      <c r="D79" s="37"/>
    </row>
    <row r="80" spans="4:4">
      <c r="D80" s="37"/>
    </row>
    <row r="83" spans="16:16">
      <c r="P83" s="22" t="s">
        <v>172</v>
      </c>
    </row>
    <row r="84" spans="16:16">
      <c r="P84" s="22" t="s">
        <v>104</v>
      </c>
    </row>
    <row r="85" spans="16:16">
      <c r="P85" s="22" t="s">
        <v>173</v>
      </c>
    </row>
  </sheetData>
  <mergeCells count="22">
    <mergeCell ref="B3:G4"/>
    <mergeCell ref="J6:V6"/>
    <mergeCell ref="H12:L12"/>
    <mergeCell ref="M12:Q12"/>
    <mergeCell ref="R12:V12"/>
    <mergeCell ref="D11:D14"/>
    <mergeCell ref="C11:C14"/>
    <mergeCell ref="B11:B14"/>
    <mergeCell ref="M11:Q11"/>
    <mergeCell ref="H11:L11"/>
    <mergeCell ref="G11:G14"/>
    <mergeCell ref="F11:F14"/>
    <mergeCell ref="E11:E14"/>
    <mergeCell ref="W12:AA12"/>
    <mergeCell ref="AB12:AF12"/>
    <mergeCell ref="AG12:AK12"/>
    <mergeCell ref="AL12:AP12"/>
    <mergeCell ref="R11:V11"/>
    <mergeCell ref="W11:AA11"/>
    <mergeCell ref="AB11:AF11"/>
    <mergeCell ref="AG11:AK11"/>
    <mergeCell ref="AL11:AP11"/>
  </mergeCells>
  <conditionalFormatting sqref="G15:G73">
    <cfRule type="containsText" dxfId="4" priority="5" stopIfTrue="1" operator="containsText" text="Zakończono">
      <formula>NOT(ISERROR(SEARCH("Zakończono",G15)))</formula>
    </cfRule>
    <cfRule type="containsText" dxfId="3" priority="6" stopIfTrue="1" operator="containsText" text="W trakcie">
      <formula>NOT(ISERROR(SEARCH("W trakcie",G15)))</formula>
    </cfRule>
    <cfRule type="containsText" dxfId="2" priority="7" operator="containsText" text="Nie rozpoczęto">
      <formula>NOT(ISERROR(SEARCH("Nie rozpoczęto",G15)))</formula>
    </cfRule>
  </conditionalFormatting>
  <conditionalFormatting sqref="K41:AL70">
    <cfRule type="expression" dxfId="1" priority="2">
      <formula>_xludf.AND(K$13 &gt;= $D41, K$13 &lt;= $E41)</formula>
    </cfRule>
  </conditionalFormatting>
  <conditionalFormatting sqref="K15:AP40">
    <cfRule type="expression" dxfId="0" priority="1" stopIfTrue="1">
      <formula>AND(K$13 &gt;= $D15, K$13 &lt;= $E15)</formula>
    </cfRule>
  </conditionalFormatting>
  <dataValidations count="1">
    <dataValidation type="list" allowBlank="1" showInputMessage="1" showErrorMessage="1" sqref="G15:G40" xr:uid="{DCA7D832-DA57-409D-8C78-3A9BF5A8D7F2}">
      <formula1>$P$83:$P$85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A94FB-DCEF-4909-99C1-F5823056B9E6}">
  <sheetPr>
    <tabColor rgb="FF7030A0"/>
  </sheetPr>
  <dimension ref="A2:A47"/>
  <sheetViews>
    <sheetView showGridLines="0" topLeftCell="A29" workbookViewId="0">
      <selection activeCell="P38" sqref="P38"/>
    </sheetView>
  </sheetViews>
  <sheetFormatPr defaultRowHeight="14.25"/>
  <sheetData>
    <row r="2" spans="1:1">
      <c r="A2" s="28" t="s">
        <v>221</v>
      </c>
    </row>
    <row r="4" spans="1:1">
      <c r="A4" s="32" t="s">
        <v>202</v>
      </c>
    </row>
    <row r="5" spans="1:1">
      <c r="A5" s="30"/>
    </row>
    <row r="6" spans="1:1">
      <c r="A6" s="31" t="s">
        <v>222</v>
      </c>
    </row>
    <row r="7" spans="1:1">
      <c r="A7" s="30"/>
    </row>
    <row r="8" spans="1:1">
      <c r="A8" s="31" t="s">
        <v>223</v>
      </c>
    </row>
    <row r="9" spans="1:1">
      <c r="A9" s="45" t="s">
        <v>203</v>
      </c>
    </row>
    <row r="10" spans="1:1">
      <c r="A10" s="45" t="s">
        <v>204</v>
      </c>
    </row>
    <row r="11" spans="1:1">
      <c r="A11" s="45" t="s">
        <v>205</v>
      </c>
    </row>
    <row r="12" spans="1:1">
      <c r="A12" s="45" t="s">
        <v>206</v>
      </c>
    </row>
    <row r="13" spans="1:1">
      <c r="A13" s="30"/>
    </row>
    <row r="14" spans="1:1">
      <c r="A14" s="31" t="s">
        <v>224</v>
      </c>
    </row>
    <row r="15" spans="1:1">
      <c r="A15" s="44" t="s">
        <v>225</v>
      </c>
    </row>
    <row r="16" spans="1:1">
      <c r="A16" s="44" t="s">
        <v>226</v>
      </c>
    </row>
    <row r="17" spans="1:1">
      <c r="A17" s="44" t="s">
        <v>227</v>
      </c>
    </row>
    <row r="18" spans="1:1">
      <c r="A18" s="44" t="s">
        <v>228</v>
      </c>
    </row>
    <row r="19" spans="1:1">
      <c r="A19" s="30"/>
    </row>
    <row r="20" spans="1:1">
      <c r="A20" s="31" t="s">
        <v>207</v>
      </c>
    </row>
    <row r="21" spans="1:1">
      <c r="A21" s="45" t="s">
        <v>229</v>
      </c>
    </row>
    <row r="22" spans="1:1">
      <c r="A22" s="45" t="s">
        <v>208</v>
      </c>
    </row>
    <row r="23" spans="1:1">
      <c r="A23" s="45" t="s">
        <v>209</v>
      </c>
    </row>
    <row r="24" spans="1:1">
      <c r="A24" s="45" t="s">
        <v>210</v>
      </c>
    </row>
    <row r="25" spans="1:1">
      <c r="A25" s="30"/>
    </row>
    <row r="26" spans="1:1">
      <c r="A26" s="31" t="s">
        <v>230</v>
      </c>
    </row>
    <row r="30" spans="1:1">
      <c r="A30" s="32" t="s">
        <v>211</v>
      </c>
    </row>
    <row r="31" spans="1:1">
      <c r="A31" s="30"/>
    </row>
    <row r="32" spans="1:1">
      <c r="A32" s="31" t="s">
        <v>231</v>
      </c>
    </row>
    <row r="33" spans="1:1">
      <c r="A33" s="31" t="s">
        <v>232</v>
      </c>
    </row>
    <row r="34" spans="1:1">
      <c r="A34" s="31" t="s">
        <v>233</v>
      </c>
    </row>
    <row r="35" spans="1:1">
      <c r="A35" s="31" t="s">
        <v>234</v>
      </c>
    </row>
    <row r="37" spans="1:1">
      <c r="A37" s="32" t="s">
        <v>212</v>
      </c>
    </row>
    <row r="38" spans="1:1">
      <c r="A38" s="30" t="s">
        <v>213</v>
      </c>
    </row>
    <row r="39" spans="1:1">
      <c r="A39" s="30" t="s">
        <v>214</v>
      </c>
    </row>
    <row r="40" spans="1:1">
      <c r="A40" s="30" t="s">
        <v>215</v>
      </c>
    </row>
    <row r="41" spans="1:1">
      <c r="A41" s="30" t="s">
        <v>216</v>
      </c>
    </row>
    <row r="43" spans="1:1">
      <c r="A43" s="32" t="s">
        <v>217</v>
      </c>
    </row>
    <row r="44" spans="1:1">
      <c r="A44" s="30" t="s">
        <v>235</v>
      </c>
    </row>
    <row r="45" spans="1:1">
      <c r="A45" s="30" t="s">
        <v>218</v>
      </c>
    </row>
    <row r="46" spans="1:1">
      <c r="A46" s="30" t="s">
        <v>219</v>
      </c>
    </row>
    <row r="47" spans="1:1">
      <c r="A47" s="30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7D54-446C-45C6-BDC8-88E2D4A3F736}">
  <sheetPr>
    <tabColor rgb="FF7030A0"/>
  </sheetPr>
  <dimension ref="A1:E24"/>
  <sheetViews>
    <sheetView workbookViewId="0">
      <selection activeCell="A14" sqref="A14:XFD14"/>
    </sheetView>
  </sheetViews>
  <sheetFormatPr defaultColWidth="29" defaultRowHeight="14.25"/>
  <cols>
    <col min="1" max="1" width="42.73046875" customWidth="1"/>
  </cols>
  <sheetData>
    <row r="1" spans="1:5">
      <c r="A1" s="39" t="s">
        <v>174</v>
      </c>
      <c r="B1" s="28" t="s">
        <v>182</v>
      </c>
      <c r="C1" s="28" t="s">
        <v>181</v>
      </c>
      <c r="D1" s="28" t="s">
        <v>180</v>
      </c>
      <c r="E1" s="28" t="s">
        <v>179</v>
      </c>
    </row>
    <row r="2" spans="1:5">
      <c r="A2" s="38" t="s">
        <v>183</v>
      </c>
      <c r="B2" s="40" t="s">
        <v>175</v>
      </c>
      <c r="C2" s="40" t="s">
        <v>176</v>
      </c>
      <c r="D2" s="40" t="s">
        <v>177</v>
      </c>
      <c r="E2" s="40" t="s">
        <v>178</v>
      </c>
    </row>
    <row r="3" spans="1:5">
      <c r="A3" s="38" t="s">
        <v>184</v>
      </c>
      <c r="B3" s="40" t="s">
        <v>175</v>
      </c>
      <c r="C3" s="40" t="s">
        <v>178</v>
      </c>
      <c r="D3" s="40" t="s">
        <v>177</v>
      </c>
      <c r="E3" s="40" t="s">
        <v>176</v>
      </c>
    </row>
    <row r="4" spans="1:5">
      <c r="A4" s="38" t="s">
        <v>185</v>
      </c>
      <c r="B4" s="40" t="s">
        <v>175</v>
      </c>
      <c r="C4" s="40" t="s">
        <v>178</v>
      </c>
      <c r="D4" s="40" t="s">
        <v>177</v>
      </c>
      <c r="E4" s="40" t="s">
        <v>176</v>
      </c>
    </row>
    <row r="5" spans="1:5">
      <c r="A5" s="38" t="s">
        <v>186</v>
      </c>
      <c r="B5" s="40" t="s">
        <v>178</v>
      </c>
      <c r="C5" s="40" t="s">
        <v>178</v>
      </c>
      <c r="D5" s="40" t="s">
        <v>177</v>
      </c>
      <c r="E5" s="40" t="s">
        <v>176</v>
      </c>
    </row>
    <row r="6" spans="1:5">
      <c r="A6" s="38" t="s">
        <v>118</v>
      </c>
      <c r="B6" s="40" t="s">
        <v>178</v>
      </c>
      <c r="C6" s="40" t="s">
        <v>175</v>
      </c>
      <c r="D6" s="40" t="s">
        <v>177</v>
      </c>
      <c r="E6" s="40" t="s">
        <v>178</v>
      </c>
    </row>
    <row r="7" spans="1:5">
      <c r="A7" s="38" t="s">
        <v>187</v>
      </c>
      <c r="B7" s="40" t="s">
        <v>175</v>
      </c>
      <c r="C7" s="40" t="s">
        <v>176</v>
      </c>
      <c r="D7" s="40" t="s">
        <v>177</v>
      </c>
      <c r="E7" s="40" t="s">
        <v>178</v>
      </c>
    </row>
    <row r="8" spans="1:5">
      <c r="A8" s="38" t="s">
        <v>188</v>
      </c>
      <c r="B8" s="40" t="s">
        <v>175</v>
      </c>
      <c r="C8" s="40" t="s">
        <v>178</v>
      </c>
      <c r="D8" s="40" t="s">
        <v>176</v>
      </c>
      <c r="E8" s="40" t="s">
        <v>178</v>
      </c>
    </row>
    <row r="9" spans="1:5">
      <c r="A9" s="38" t="s">
        <v>189</v>
      </c>
      <c r="B9" s="40" t="s">
        <v>175</v>
      </c>
      <c r="C9" s="40" t="s">
        <v>178</v>
      </c>
      <c r="D9" s="40" t="s">
        <v>176</v>
      </c>
      <c r="E9" s="40" t="s">
        <v>176</v>
      </c>
    </row>
    <row r="10" spans="1:5">
      <c r="A10" s="38" t="s">
        <v>190</v>
      </c>
      <c r="B10" s="40" t="s">
        <v>175</v>
      </c>
      <c r="C10" s="40" t="s">
        <v>178</v>
      </c>
      <c r="D10" s="40" t="s">
        <v>177</v>
      </c>
      <c r="E10" s="40" t="s">
        <v>176</v>
      </c>
    </row>
    <row r="11" spans="1:5">
      <c r="A11" s="38" t="s">
        <v>191</v>
      </c>
      <c r="B11" s="40" t="s">
        <v>175</v>
      </c>
      <c r="C11" s="40" t="s">
        <v>178</v>
      </c>
      <c r="D11" s="40" t="s">
        <v>176</v>
      </c>
      <c r="E11" s="40" t="s">
        <v>176</v>
      </c>
    </row>
    <row r="14" spans="1:5">
      <c r="A14" s="41" t="s">
        <v>192</v>
      </c>
    </row>
    <row r="15" spans="1:5" ht="25.9">
      <c r="A15" s="43" t="s">
        <v>198</v>
      </c>
    </row>
    <row r="16" spans="1:5" ht="38.65">
      <c r="A16" s="43" t="s">
        <v>199</v>
      </c>
    </row>
    <row r="17" spans="1:1" ht="25.9">
      <c r="A17" s="43" t="s">
        <v>200</v>
      </c>
    </row>
    <row r="18" spans="1:1" ht="25.9">
      <c r="A18" s="43" t="s">
        <v>201</v>
      </c>
    </row>
    <row r="19" spans="1:1">
      <c r="A19" s="2"/>
    </row>
    <row r="20" spans="1:1">
      <c r="A20" s="41" t="s">
        <v>193</v>
      </c>
    </row>
    <row r="21" spans="1:1" ht="25.5">
      <c r="A21" s="42" t="s">
        <v>194</v>
      </c>
    </row>
    <row r="22" spans="1:1">
      <c r="A22" s="42" t="s">
        <v>195</v>
      </c>
    </row>
    <row r="23" spans="1:1" ht="25.5">
      <c r="A23" s="42" t="s">
        <v>196</v>
      </c>
    </row>
    <row r="24" spans="1:1" ht="25.5">
      <c r="A24" s="42" t="s">
        <v>197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p R 9 X B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b p R 9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6 U f V w o i k e 4 D g A A A B E A A A A T A B w A R m 9 y b X V s Y X M v U 2 V j d G l v b j E u b S C i G A A o o B Q A A A A A A A A A A A A A A A A A A A A A A A A A A A A r T k 0 u y c z P U w i G 0 I b W A F B L A Q I t A B Q A A g A I A G 6 U f V w c w W 9 6 p A A A A P Y A A A A S A A A A A A A A A A A A A A A A A A A A A A B D b 2 5 m a W c v U G F j a 2 F n Z S 5 4 b W x Q S w E C L Q A U A A I A C A B u l H 1 c D 8 r p q 6 Q A A A D p A A A A E w A A A A A A A A A A A A A A A A D w A A A A W 0 N v b n R l b n R f V H l w Z X N d L n h t b F B L A Q I t A B Q A A g A I A G 6 U f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i 4 5 A T 9 c r 9 Q o s y q S S 8 N 9 u h A A A A A A I A A A A A A B B m A A A A A Q A A I A A A A M 8 / S V 6 D 5 d a F h 8 v 1 d C b c F X b t j f 3 1 K q S O t L b X C 2 4 r 9 a N d A A A A A A 6 A A A A A A g A A I A A A A A G x + 6 k B n m 7 x x 5 O r H z g 7 E 5 O v c 3 z h n N 5 V F 1 G 9 Z n p w U U 8 u U A A A A B 4 Y 3 l 8 T P x o y F T a l 0 l c c 2 H U 3 I e g K R A Z m H a S p X k F w 3 K u I C D 1 k E C x Z Q n g I k q 3 o f a U A y Z a 8 x c T E w O 0 o m S D P q e n H 0 d 4 4 W R r V V v U g F 9 B o t V g h Y U 8 Y Q A A A A N m a 0 X r d T t / R I 9 h V d X 5 L y S / A P + P H k m T m O 7 q X O 2 t p N h p r f z z b 3 y d 6 N 7 n d p g k U l N G 7 W 1 p 2 0 A 4 B 2 6 m w E d f W r 1 + a R 7 w = < / D a t a M a s h u p > 
</file>

<file path=customXml/itemProps1.xml><?xml version="1.0" encoding="utf-8"?>
<ds:datastoreItem xmlns:ds="http://schemas.openxmlformats.org/officeDocument/2006/customXml" ds:itemID="{0BF5DF46-0E88-4EED-8E95-BC138312DE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Intro</vt:lpstr>
      <vt:lpstr>InstrukcjaBudzet</vt:lpstr>
      <vt:lpstr>Budżet</vt:lpstr>
      <vt:lpstr>Faktury</vt:lpstr>
      <vt:lpstr>Dashboard</vt:lpstr>
      <vt:lpstr>InstrukcjaHarmonogram</vt:lpstr>
      <vt:lpstr>Harmonogram</vt:lpstr>
      <vt:lpstr>InstrukcjaRaci</vt:lpstr>
      <vt:lpstr>RACI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Kardasz</dc:creator>
  <cp:lastModifiedBy>Piotr Henzler</cp:lastModifiedBy>
  <dcterms:created xsi:type="dcterms:W3CDTF">2026-02-14T13:33:53Z</dcterms:created>
  <dcterms:modified xsi:type="dcterms:W3CDTF">2026-03-31T12:05:41Z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6275a3-6579-45d5-8a1e-0f6c3026c2e3_Enabled">
    <vt:lpwstr>true</vt:lpwstr>
  </property>
  <property fmtid="{D5CDD505-2E9C-101B-9397-08002B2CF9AE}" pid="3" name="MSIP_Label_9d6275a3-6579-45d5-8a1e-0f6c3026c2e3_SetDate">
    <vt:lpwstr>2026-02-15T18:18:46Z</vt:lpwstr>
  </property>
  <property fmtid="{D5CDD505-2E9C-101B-9397-08002B2CF9AE}" pid="4" name="MSIP_Label_9d6275a3-6579-45d5-8a1e-0f6c3026c2e3_Method">
    <vt:lpwstr>Standard</vt:lpwstr>
  </property>
  <property fmtid="{D5CDD505-2E9C-101B-9397-08002B2CF9AE}" pid="5" name="MSIP_Label_9d6275a3-6579-45d5-8a1e-0f6c3026c2e3_Name">
    <vt:lpwstr>Poufne</vt:lpwstr>
  </property>
  <property fmtid="{D5CDD505-2E9C-101B-9397-08002B2CF9AE}" pid="6" name="MSIP_Label_9d6275a3-6579-45d5-8a1e-0f6c3026c2e3_SiteId">
    <vt:lpwstr>07a3d194-3698-4399-988c-c6d778c280c2</vt:lpwstr>
  </property>
  <property fmtid="{D5CDD505-2E9C-101B-9397-08002B2CF9AE}" pid="7" name="MSIP_Label_9d6275a3-6579-45d5-8a1e-0f6c3026c2e3_ActionId">
    <vt:lpwstr>7ece1b77-60ad-4d56-92c2-2cde7a1ce1d3</vt:lpwstr>
  </property>
  <property fmtid="{D5CDD505-2E9C-101B-9397-08002B2CF9AE}" pid="8" name="MSIP_Label_9d6275a3-6579-45d5-8a1e-0f6c3026c2e3_ContentBits">
    <vt:lpwstr>1</vt:lpwstr>
  </property>
  <property fmtid="{D5CDD505-2E9C-101B-9397-08002B2CF9AE}" pid="9" name="MSIP_Label_9d6275a3-6579-45d5-8a1e-0f6c3026c2e3_Tag">
    <vt:lpwstr>10, 3, 0, 1</vt:lpwstr>
  </property>
</Properties>
</file>